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29.09.2022. Domes sēde\"/>
    </mc:Choice>
  </mc:AlternateContent>
  <bookViews>
    <workbookView xWindow="0" yWindow="0" windowWidth="28800" windowHeight="12930" firstSheet="2" activeTab="2"/>
  </bookViews>
  <sheets>
    <sheet name="Pedagogu amati 12.2021." sheetId="8" state="hidden" r:id="rId1"/>
    <sheet name="Pedagogu amati 12.2021. (2)" sheetId="9" state="hidden" r:id="rId2"/>
    <sheet name="Pedagogu amati 09.2022" sheetId="10" r:id="rId3"/>
  </sheets>
  <definedNames>
    <definedName name="_xlnm.Print_Titles" localSheetId="2">'Pedagogu amati 09.2022'!$3:$3</definedName>
    <definedName name="_xlnm.Print_Titles" localSheetId="0">'Pedagogu amati 12.2021.'!$3:$3</definedName>
    <definedName name="_xlnm.Print_Titles" localSheetId="1">'Pedagogu amati 12.2021. (2)'!$3:$3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0" l="1"/>
  <c r="D134" i="10" l="1"/>
  <c r="F131" i="10"/>
  <c r="F208" i="10" l="1"/>
  <c r="F177" i="10"/>
  <c r="F160" i="10"/>
  <c r="F141" i="10"/>
  <c r="F111" i="10"/>
  <c r="F92" i="10"/>
  <c r="F214" i="10" l="1"/>
  <c r="D201" i="10"/>
  <c r="F200" i="10"/>
  <c r="F198" i="10"/>
  <c r="F183" i="10"/>
  <c r="D170" i="10"/>
  <c r="F167" i="10"/>
  <c r="F168" i="10"/>
  <c r="F169" i="10"/>
  <c r="F152" i="10"/>
  <c r="F132" i="10"/>
  <c r="D105" i="10"/>
  <c r="F104" i="10"/>
  <c r="D85" i="10"/>
  <c r="F84" i="10"/>
  <c r="F72" i="10"/>
  <c r="D73" i="10"/>
  <c r="F51" i="10"/>
  <c r="D52" i="10"/>
  <c r="F185" i="10"/>
  <c r="D269" i="10"/>
  <c r="F268" i="10"/>
  <c r="F267" i="10"/>
  <c r="F266" i="10"/>
  <c r="D264" i="10"/>
  <c r="F263" i="10"/>
  <c r="F262" i="10"/>
  <c r="F261" i="10"/>
  <c r="F260" i="10"/>
  <c r="F259" i="10"/>
  <c r="D257" i="10"/>
  <c r="F255" i="10"/>
  <c r="F254" i="10"/>
  <c r="F253" i="10"/>
  <c r="D251" i="10"/>
  <c r="F249" i="10"/>
  <c r="F248" i="10"/>
  <c r="F247" i="10"/>
  <c r="D245" i="10"/>
  <c r="F244" i="10"/>
  <c r="F243" i="10"/>
  <c r="F242" i="10"/>
  <c r="F241" i="10"/>
  <c r="F240" i="10"/>
  <c r="F239" i="10"/>
  <c r="F238" i="10"/>
  <c r="D236" i="10"/>
  <c r="F235" i="10"/>
  <c r="F234" i="10"/>
  <c r="F233" i="10"/>
  <c r="F232" i="10"/>
  <c r="F231" i="10"/>
  <c r="F230" i="10"/>
  <c r="D228" i="10"/>
  <c r="F227" i="10"/>
  <c r="F226" i="10"/>
  <c r="F225" i="10"/>
  <c r="F224" i="10"/>
  <c r="F223" i="10"/>
  <c r="F222" i="10"/>
  <c r="D220" i="10"/>
  <c r="F219" i="10"/>
  <c r="F218" i="10"/>
  <c r="D216" i="10"/>
  <c r="F215" i="10"/>
  <c r="F213" i="10"/>
  <c r="D210" i="10"/>
  <c r="F207" i="10"/>
  <c r="F209" i="10"/>
  <c r="F206" i="10"/>
  <c r="F205" i="10"/>
  <c r="F204" i="10"/>
  <c r="F203" i="10"/>
  <c r="F199" i="10"/>
  <c r="F197" i="10"/>
  <c r="D194" i="10"/>
  <c r="F193" i="10"/>
  <c r="F192" i="10"/>
  <c r="F191" i="10"/>
  <c r="F190" i="10"/>
  <c r="F189" i="10"/>
  <c r="D187" i="10"/>
  <c r="F186" i="10"/>
  <c r="F184" i="10"/>
  <c r="F182" i="10"/>
  <c r="D179" i="10"/>
  <c r="F178" i="10"/>
  <c r="F176" i="10"/>
  <c r="F175" i="10"/>
  <c r="F173" i="10"/>
  <c r="F172" i="10"/>
  <c r="F166" i="10"/>
  <c r="F165" i="10"/>
  <c r="D162" i="10"/>
  <c r="F161" i="10"/>
  <c r="F159" i="10"/>
  <c r="F158" i="10"/>
  <c r="F157" i="10"/>
  <c r="F156" i="10"/>
  <c r="D154" i="10"/>
  <c r="F153" i="10"/>
  <c r="F151" i="10"/>
  <c r="F150" i="10"/>
  <c r="D147" i="10"/>
  <c r="F146" i="10"/>
  <c r="F145" i="10"/>
  <c r="D143" i="10"/>
  <c r="F142" i="10"/>
  <c r="F140" i="10"/>
  <c r="F139" i="10"/>
  <c r="F138" i="10"/>
  <c r="F137" i="10"/>
  <c r="F136" i="10"/>
  <c r="F133" i="10"/>
  <c r="D128" i="10"/>
  <c r="F127" i="10"/>
  <c r="F126" i="10"/>
  <c r="F125" i="10"/>
  <c r="F124" i="10"/>
  <c r="D122" i="10"/>
  <c r="F121" i="10"/>
  <c r="F120" i="10"/>
  <c r="F119" i="10"/>
  <c r="F118" i="10"/>
  <c r="F117" i="10"/>
  <c r="F116" i="10"/>
  <c r="D113" i="10"/>
  <c r="F110" i="10"/>
  <c r="F112" i="10"/>
  <c r="F109" i="10"/>
  <c r="F108" i="10"/>
  <c r="F107" i="10"/>
  <c r="F103" i="10"/>
  <c r="F102" i="10"/>
  <c r="F101" i="10"/>
  <c r="D98" i="10"/>
  <c r="F97" i="10"/>
  <c r="F96" i="10"/>
  <c r="D94" i="10"/>
  <c r="F93" i="10"/>
  <c r="F91" i="10"/>
  <c r="F90" i="10"/>
  <c r="F89" i="10"/>
  <c r="F88" i="10"/>
  <c r="F87" i="10"/>
  <c r="F83" i="10"/>
  <c r="D80" i="10"/>
  <c r="F79" i="10"/>
  <c r="F78" i="10"/>
  <c r="F77" i="10"/>
  <c r="F76" i="10"/>
  <c r="F75" i="10"/>
  <c r="F71" i="10"/>
  <c r="F70" i="10"/>
  <c r="F69" i="10"/>
  <c r="F68" i="10"/>
  <c r="D65" i="10"/>
  <c r="F64" i="10"/>
  <c r="F63" i="10"/>
  <c r="D61" i="10"/>
  <c r="F59" i="10"/>
  <c r="F60" i="10"/>
  <c r="F58" i="10"/>
  <c r="F57" i="10"/>
  <c r="F56" i="10"/>
  <c r="F55" i="10"/>
  <c r="F54" i="10"/>
  <c r="F50" i="10"/>
  <c r="F49" i="10"/>
  <c r="F48" i="10"/>
  <c r="F47" i="10"/>
  <c r="F46" i="10"/>
  <c r="D43" i="10"/>
  <c r="F42" i="10"/>
  <c r="F41" i="10"/>
  <c r="F40" i="10"/>
  <c r="F39" i="10"/>
  <c r="F38" i="10"/>
  <c r="F37" i="10"/>
  <c r="D35" i="10"/>
  <c r="F34" i="10"/>
  <c r="F33" i="10"/>
  <c r="D30" i="10"/>
  <c r="F29" i="10"/>
  <c r="F28" i="10"/>
  <c r="F27" i="10"/>
  <c r="F26" i="10"/>
  <c r="F25" i="10"/>
  <c r="D23" i="10"/>
  <c r="F22" i="10"/>
  <c r="F21" i="10"/>
  <c r="D18" i="10"/>
  <c r="F17" i="10"/>
  <c r="F16" i="10"/>
  <c r="F15" i="10"/>
  <c r="F14" i="10"/>
  <c r="F13" i="10"/>
  <c r="D11" i="10"/>
  <c r="F10" i="10"/>
  <c r="F9" i="10"/>
  <c r="F8" i="10"/>
  <c r="F7" i="10"/>
  <c r="F6" i="10"/>
  <c r="F179" i="10" l="1"/>
  <c r="F134" i="10"/>
  <c r="F201" i="10"/>
  <c r="F170" i="10"/>
  <c r="F220" i="10"/>
  <c r="F105" i="10"/>
  <c r="F85" i="10"/>
  <c r="F73" i="10"/>
  <c r="F52" i="10"/>
  <c r="F257" i="10"/>
  <c r="F98" i="10"/>
  <c r="F216" i="10"/>
  <c r="F228" i="10"/>
  <c r="F245" i="10"/>
  <c r="F23" i="10"/>
  <c r="F35" i="10"/>
  <c r="F61" i="10"/>
  <c r="F147" i="10"/>
  <c r="F210" i="10"/>
  <c r="F264" i="10"/>
  <c r="F269" i="10"/>
  <c r="F65" i="10"/>
  <c r="F251" i="10"/>
  <c r="F43" i="10"/>
  <c r="F18" i="10"/>
  <c r="F154" i="10"/>
  <c r="F122" i="10"/>
  <c r="F128" i="10"/>
  <c r="F143" i="10"/>
  <c r="F187" i="10"/>
  <c r="F11" i="10"/>
  <c r="F30" i="10"/>
  <c r="F80" i="10"/>
  <c r="F162" i="10"/>
  <c r="F194" i="10"/>
  <c r="F236" i="10"/>
  <c r="F94" i="10"/>
  <c r="F113" i="10"/>
  <c r="F215" i="9"/>
  <c r="N271" i="9"/>
  <c r="I271" i="9"/>
  <c r="F269" i="9"/>
  <c r="H269" i="9" s="1"/>
  <c r="K267" i="9"/>
  <c r="J267" i="9"/>
  <c r="D267" i="9"/>
  <c r="F266" i="9"/>
  <c r="F265" i="9"/>
  <c r="F264" i="9"/>
  <c r="F263" i="9"/>
  <c r="K261" i="9"/>
  <c r="J261" i="9"/>
  <c r="D261" i="9"/>
  <c r="F260" i="9"/>
  <c r="F259" i="9"/>
  <c r="F258" i="9"/>
  <c r="F257" i="9"/>
  <c r="F256" i="9"/>
  <c r="K254" i="9"/>
  <c r="J254" i="9"/>
  <c r="D254" i="9"/>
  <c r="F252" i="9"/>
  <c r="F251" i="9"/>
  <c r="F250" i="9"/>
  <c r="K248" i="9"/>
  <c r="J248" i="9"/>
  <c r="D248" i="9"/>
  <c r="F246" i="9"/>
  <c r="F245" i="9"/>
  <c r="F244" i="9"/>
  <c r="K242" i="9"/>
  <c r="J242" i="9"/>
  <c r="D242" i="9"/>
  <c r="K241" i="9"/>
  <c r="F241" i="9"/>
  <c r="F240" i="9"/>
  <c r="F239" i="9"/>
  <c r="F238" i="9"/>
  <c r="F237" i="9"/>
  <c r="F236" i="9"/>
  <c r="F235" i="9"/>
  <c r="K233" i="9"/>
  <c r="J233" i="9"/>
  <c r="D233" i="9"/>
  <c r="F232" i="9"/>
  <c r="F231" i="9"/>
  <c r="F230" i="9"/>
  <c r="F229" i="9"/>
  <c r="F228" i="9"/>
  <c r="F227" i="9"/>
  <c r="K225" i="9"/>
  <c r="J225" i="9"/>
  <c r="D225" i="9"/>
  <c r="F224" i="9"/>
  <c r="F223" i="9"/>
  <c r="F222" i="9"/>
  <c r="F221" i="9"/>
  <c r="F220" i="9"/>
  <c r="F219" i="9"/>
  <c r="K217" i="9"/>
  <c r="J217" i="9"/>
  <c r="D217" i="9"/>
  <c r="F216" i="9"/>
  <c r="K213" i="9"/>
  <c r="J213" i="9"/>
  <c r="D213" i="9"/>
  <c r="F212" i="9"/>
  <c r="F213" i="9" s="1"/>
  <c r="O213" i="9" s="1"/>
  <c r="P213" i="9" s="1"/>
  <c r="F211" i="9"/>
  <c r="K208" i="9"/>
  <c r="J208" i="9"/>
  <c r="D208" i="9"/>
  <c r="F207" i="9"/>
  <c r="F206" i="9"/>
  <c r="F205" i="9"/>
  <c r="F204" i="9"/>
  <c r="F203" i="9"/>
  <c r="K201" i="9"/>
  <c r="J201" i="9"/>
  <c r="D201" i="9"/>
  <c r="F200" i="9"/>
  <c r="F199" i="9"/>
  <c r="F198" i="9"/>
  <c r="F197" i="9"/>
  <c r="K194" i="9"/>
  <c r="J194" i="9"/>
  <c r="D194" i="9"/>
  <c r="F193" i="9"/>
  <c r="F192" i="9"/>
  <c r="F191" i="9"/>
  <c r="F190" i="9"/>
  <c r="F189" i="9"/>
  <c r="F188" i="9"/>
  <c r="K186" i="9"/>
  <c r="J186" i="9"/>
  <c r="D186" i="9"/>
  <c r="F185" i="9"/>
  <c r="F184" i="9"/>
  <c r="K181" i="9"/>
  <c r="J181" i="9"/>
  <c r="D181" i="9"/>
  <c r="F180" i="9"/>
  <c r="F179" i="9"/>
  <c r="F178" i="9"/>
  <c r="F177" i="9"/>
  <c r="F176" i="9"/>
  <c r="K174" i="9"/>
  <c r="J174" i="9"/>
  <c r="D174" i="9"/>
  <c r="F173" i="9"/>
  <c r="F172" i="9"/>
  <c r="F171" i="9"/>
  <c r="F170" i="9"/>
  <c r="F169" i="9"/>
  <c r="K166" i="9"/>
  <c r="J166" i="9"/>
  <c r="D166" i="9"/>
  <c r="F165" i="9"/>
  <c r="F164" i="9"/>
  <c r="F163" i="9"/>
  <c r="F162" i="9"/>
  <c r="F161" i="9"/>
  <c r="K159" i="9"/>
  <c r="J159" i="9"/>
  <c r="D159" i="9"/>
  <c r="F158" i="9"/>
  <c r="F157" i="9"/>
  <c r="F156" i="9"/>
  <c r="K153" i="9"/>
  <c r="J153" i="9"/>
  <c r="D153" i="9"/>
  <c r="F152" i="9"/>
  <c r="F151" i="9"/>
  <c r="F150" i="9"/>
  <c r="F149" i="9"/>
  <c r="F148" i="9"/>
  <c r="K146" i="9"/>
  <c r="J146" i="9"/>
  <c r="D146" i="9"/>
  <c r="F145" i="9"/>
  <c r="F144" i="9"/>
  <c r="F143" i="9"/>
  <c r="K140" i="9"/>
  <c r="J140" i="9"/>
  <c r="D140" i="9"/>
  <c r="F139" i="9"/>
  <c r="F138" i="9"/>
  <c r="F140" i="9" s="1"/>
  <c r="K136" i="9"/>
  <c r="J136" i="9"/>
  <c r="D136" i="9"/>
  <c r="F135" i="9"/>
  <c r="F134" i="9"/>
  <c r="F133" i="9"/>
  <c r="F132" i="9"/>
  <c r="F131" i="9"/>
  <c r="F130" i="9"/>
  <c r="K128" i="9"/>
  <c r="J128" i="9"/>
  <c r="D128" i="9"/>
  <c r="F127" i="9"/>
  <c r="F128" i="9" s="1"/>
  <c r="H128" i="9" s="1"/>
  <c r="K124" i="9"/>
  <c r="J124" i="9"/>
  <c r="D124" i="9"/>
  <c r="F123" i="9"/>
  <c r="F122" i="9"/>
  <c r="F121" i="9"/>
  <c r="F120" i="9"/>
  <c r="K118" i="9"/>
  <c r="J118" i="9"/>
  <c r="D118" i="9"/>
  <c r="F117" i="9"/>
  <c r="F116" i="9"/>
  <c r="F115" i="9"/>
  <c r="F114" i="9"/>
  <c r="F113" i="9"/>
  <c r="F112" i="9"/>
  <c r="K109" i="9"/>
  <c r="J109" i="9"/>
  <c r="D109" i="9"/>
  <c r="F108" i="9"/>
  <c r="F107" i="9"/>
  <c r="F106" i="9"/>
  <c r="F105" i="9"/>
  <c r="F104" i="9"/>
  <c r="K102" i="9"/>
  <c r="J102" i="9"/>
  <c r="D102" i="9"/>
  <c r="F101" i="9"/>
  <c r="F100" i="9"/>
  <c r="F99" i="9"/>
  <c r="K96" i="9"/>
  <c r="J96" i="9"/>
  <c r="D96" i="9"/>
  <c r="F95" i="9"/>
  <c r="F94" i="9"/>
  <c r="K92" i="9"/>
  <c r="J92" i="9"/>
  <c r="D92" i="9"/>
  <c r="F91" i="9"/>
  <c r="F90" i="9"/>
  <c r="F89" i="9"/>
  <c r="F88" i="9"/>
  <c r="F87" i="9"/>
  <c r="F86" i="9"/>
  <c r="K84" i="9"/>
  <c r="J84" i="9"/>
  <c r="D84" i="9"/>
  <c r="F83" i="9"/>
  <c r="F84" i="9" s="1"/>
  <c r="K80" i="9"/>
  <c r="J80" i="9"/>
  <c r="D80" i="9"/>
  <c r="F79" i="9"/>
  <c r="F78" i="9"/>
  <c r="F77" i="9"/>
  <c r="F76" i="9"/>
  <c r="F75" i="9"/>
  <c r="K73" i="9"/>
  <c r="J73" i="9"/>
  <c r="D73" i="9"/>
  <c r="F72" i="9"/>
  <c r="F71" i="9"/>
  <c r="F70" i="9"/>
  <c r="F69" i="9"/>
  <c r="K66" i="9"/>
  <c r="J66" i="9"/>
  <c r="D66" i="9"/>
  <c r="F65" i="9"/>
  <c r="F64" i="9"/>
  <c r="F66" i="9" s="1"/>
  <c r="K62" i="9"/>
  <c r="J62" i="9"/>
  <c r="D62" i="9"/>
  <c r="F61" i="9"/>
  <c r="F60" i="9"/>
  <c r="F59" i="9"/>
  <c r="F58" i="9"/>
  <c r="F57" i="9"/>
  <c r="F56" i="9"/>
  <c r="F55" i="9"/>
  <c r="F54" i="9"/>
  <c r="K52" i="9"/>
  <c r="J52" i="9"/>
  <c r="D52" i="9"/>
  <c r="F51" i="9"/>
  <c r="F50" i="9"/>
  <c r="F49" i="9"/>
  <c r="F48" i="9"/>
  <c r="F47" i="9"/>
  <c r="K44" i="9"/>
  <c r="J44" i="9"/>
  <c r="D44" i="9"/>
  <c r="F43" i="9"/>
  <c r="F42" i="9"/>
  <c r="F41" i="9"/>
  <c r="F40" i="9"/>
  <c r="F39" i="9"/>
  <c r="F38" i="9"/>
  <c r="K36" i="9"/>
  <c r="J36" i="9"/>
  <c r="D36" i="9"/>
  <c r="F35" i="9"/>
  <c r="F34" i="9"/>
  <c r="F33" i="9"/>
  <c r="K30" i="9"/>
  <c r="J30" i="9"/>
  <c r="D30" i="9"/>
  <c r="F29" i="9"/>
  <c r="F28" i="9"/>
  <c r="F27" i="9"/>
  <c r="F26" i="9"/>
  <c r="F25" i="9"/>
  <c r="K23" i="9"/>
  <c r="J23" i="9"/>
  <c r="D23" i="9"/>
  <c r="F22" i="9"/>
  <c r="F21" i="9"/>
  <c r="F23" i="9" s="1"/>
  <c r="O23" i="9" s="1"/>
  <c r="P23" i="9" s="1"/>
  <c r="K18" i="9"/>
  <c r="J18" i="9"/>
  <c r="D18" i="9"/>
  <c r="F17" i="9"/>
  <c r="F16" i="9"/>
  <c r="F15" i="9"/>
  <c r="F14" i="9"/>
  <c r="F13" i="9"/>
  <c r="K11" i="9"/>
  <c r="J11" i="9"/>
  <c r="D11" i="9"/>
  <c r="F10" i="9"/>
  <c r="F9" i="9"/>
  <c r="F8" i="9"/>
  <c r="F7" i="9"/>
  <c r="F6" i="9"/>
  <c r="G128" i="9" l="1"/>
  <c r="O128" i="9"/>
  <c r="P128" i="9" s="1"/>
  <c r="F194" i="9"/>
  <c r="F248" i="9"/>
  <c r="H248" i="9" s="1"/>
  <c r="M248" i="9" s="1"/>
  <c r="F267" i="9"/>
  <c r="F52" i="9"/>
  <c r="F11" i="9"/>
  <c r="F18" i="9"/>
  <c r="O18" i="9" s="1"/>
  <c r="P18" i="9" s="1"/>
  <c r="F92" i="9"/>
  <c r="H92" i="9" s="1"/>
  <c r="F186" i="9"/>
  <c r="H186" i="9" s="1"/>
  <c r="F73" i="9"/>
  <c r="G73" i="9" s="1"/>
  <c r="L73" i="9" s="1"/>
  <c r="F118" i="9"/>
  <c r="O118" i="9" s="1"/>
  <c r="P118" i="9" s="1"/>
  <c r="F159" i="9"/>
  <c r="O159" i="9" s="1"/>
  <c r="P159" i="9" s="1"/>
  <c r="F30" i="9"/>
  <c r="H30" i="9" s="1"/>
  <c r="M30" i="9" s="1"/>
  <c r="F44" i="9"/>
  <c r="O44" i="9" s="1"/>
  <c r="P44" i="9" s="1"/>
  <c r="F62" i="9"/>
  <c r="G62" i="9" s="1"/>
  <c r="F80" i="9"/>
  <c r="F254" i="9"/>
  <c r="O254" i="9" s="1"/>
  <c r="P254" i="9" s="1"/>
  <c r="F102" i="9"/>
  <c r="O102" i="9" s="1"/>
  <c r="P102" i="9" s="1"/>
  <c r="F146" i="9"/>
  <c r="O146" i="9" s="1"/>
  <c r="P146" i="9" s="1"/>
  <c r="F153" i="9"/>
  <c r="F166" i="9"/>
  <c r="O166" i="9" s="1"/>
  <c r="P166" i="9" s="1"/>
  <c r="F201" i="9"/>
  <c r="H201" i="9" s="1"/>
  <c r="M201" i="9" s="1"/>
  <c r="F208" i="9"/>
  <c r="O208" i="9" s="1"/>
  <c r="P208" i="9" s="1"/>
  <c r="F217" i="9"/>
  <c r="O217" i="9" s="1"/>
  <c r="P217" i="9" s="1"/>
  <c r="F233" i="9"/>
  <c r="H233" i="9" s="1"/>
  <c r="M233" i="9" s="1"/>
  <c r="F225" i="9"/>
  <c r="H11" i="9"/>
  <c r="O11" i="9"/>
  <c r="G11" i="9"/>
  <c r="H18" i="9"/>
  <c r="M18" i="9" s="1"/>
  <c r="G18" i="9"/>
  <c r="L18" i="9" s="1"/>
  <c r="H66" i="9"/>
  <c r="O66" i="9"/>
  <c r="P66" i="9" s="1"/>
  <c r="G66" i="9"/>
  <c r="G194" i="9"/>
  <c r="L194" i="9" s="1"/>
  <c r="H194" i="9"/>
  <c r="M194" i="9" s="1"/>
  <c r="O194" i="9"/>
  <c r="P194" i="9" s="1"/>
  <c r="H44" i="9"/>
  <c r="M44" i="9" s="1"/>
  <c r="G80" i="9"/>
  <c r="L80" i="9" s="1"/>
  <c r="H80" i="9"/>
  <c r="M80" i="9" s="1"/>
  <c r="O80" i="9"/>
  <c r="P80" i="9" s="1"/>
  <c r="O233" i="9"/>
  <c r="P233" i="9" s="1"/>
  <c r="G233" i="9"/>
  <c r="L233" i="9" s="1"/>
  <c r="G92" i="9"/>
  <c r="O92" i="9"/>
  <c r="P92" i="9" s="1"/>
  <c r="O73" i="9"/>
  <c r="P73" i="9" s="1"/>
  <c r="O30" i="9"/>
  <c r="P30" i="9" s="1"/>
  <c r="H146" i="9"/>
  <c r="M146" i="9" s="1"/>
  <c r="G153" i="9"/>
  <c r="L153" i="9" s="1"/>
  <c r="H153" i="9"/>
  <c r="M153" i="9" s="1"/>
  <c r="O153" i="9"/>
  <c r="P153" i="9" s="1"/>
  <c r="G201" i="9"/>
  <c r="L201" i="9" s="1"/>
  <c r="G102" i="9"/>
  <c r="L102" i="9" s="1"/>
  <c r="H254" i="9"/>
  <c r="M254" i="9" s="1"/>
  <c r="O267" i="9"/>
  <c r="P267" i="9" s="1"/>
  <c r="G267" i="9"/>
  <c r="L267" i="9" s="1"/>
  <c r="F174" i="9"/>
  <c r="F261" i="9"/>
  <c r="H267" i="9"/>
  <c r="M267" i="9" s="1"/>
  <c r="J271" i="9"/>
  <c r="H52" i="9"/>
  <c r="F124" i="9"/>
  <c r="F181" i="9"/>
  <c r="H225" i="9"/>
  <c r="M225" i="9" s="1"/>
  <c r="O140" i="9"/>
  <c r="P140" i="9" s="1"/>
  <c r="G140" i="9"/>
  <c r="H140" i="9"/>
  <c r="G159" i="9"/>
  <c r="L159" i="9" s="1"/>
  <c r="G213" i="9"/>
  <c r="L213" i="9" s="1"/>
  <c r="H213" i="9"/>
  <c r="M213" i="9" s="1"/>
  <c r="G248" i="9"/>
  <c r="L248" i="9" s="1"/>
  <c r="H159" i="9"/>
  <c r="M159" i="9" s="1"/>
  <c r="D271" i="9"/>
  <c r="K271" i="9"/>
  <c r="G23" i="9"/>
  <c r="L23" i="9" s="1"/>
  <c r="H23" i="9"/>
  <c r="M23" i="9" s="1"/>
  <c r="F36" i="9"/>
  <c r="O84" i="9"/>
  <c r="P84" i="9" s="1"/>
  <c r="G84" i="9"/>
  <c r="H84" i="9"/>
  <c r="F96" i="9"/>
  <c r="F109" i="9"/>
  <c r="F136" i="9"/>
  <c r="F242" i="9"/>
  <c r="O248" i="9"/>
  <c r="P248" i="9" s="1"/>
  <c r="N271" i="8"/>
  <c r="F131" i="8"/>
  <c r="F132" i="8"/>
  <c r="F133" i="8"/>
  <c r="F134" i="8"/>
  <c r="F135" i="8"/>
  <c r="F121" i="8"/>
  <c r="F122" i="8"/>
  <c r="F123" i="8"/>
  <c r="F127" i="8"/>
  <c r="F130" i="8"/>
  <c r="F138" i="8"/>
  <c r="F139" i="8"/>
  <c r="G217" i="9" l="1"/>
  <c r="L217" i="9" s="1"/>
  <c r="G146" i="9"/>
  <c r="L146" i="9" s="1"/>
  <c r="G186" i="9"/>
  <c r="L186" i="9" s="1"/>
  <c r="G52" i="9"/>
  <c r="Q23" i="9"/>
  <c r="O186" i="9"/>
  <c r="P186" i="9" s="1"/>
  <c r="O52" i="9"/>
  <c r="P52" i="9" s="1"/>
  <c r="G208" i="9"/>
  <c r="L208" i="9" s="1"/>
  <c r="O62" i="9"/>
  <c r="P62" i="9" s="1"/>
  <c r="H118" i="9"/>
  <c r="M118" i="9" s="1"/>
  <c r="Q18" i="9"/>
  <c r="H217" i="9"/>
  <c r="M217" i="9" s="1"/>
  <c r="H166" i="9"/>
  <c r="M166" i="9" s="1"/>
  <c r="H102" i="9"/>
  <c r="M102" i="9" s="1"/>
  <c r="G254" i="9"/>
  <c r="L254" i="9" s="1"/>
  <c r="H208" i="9"/>
  <c r="M208" i="9" s="1"/>
  <c r="G30" i="9"/>
  <c r="L30" i="9" s="1"/>
  <c r="G44" i="9"/>
  <c r="L44" i="9" s="1"/>
  <c r="Q128" i="9"/>
  <c r="G118" i="9"/>
  <c r="L118" i="9" s="1"/>
  <c r="Q159" i="9"/>
  <c r="Q248" i="9"/>
  <c r="Q140" i="9"/>
  <c r="Q208" i="9"/>
  <c r="O201" i="9"/>
  <c r="P201" i="9" s="1"/>
  <c r="H73" i="9"/>
  <c r="M73" i="9" s="1"/>
  <c r="Q92" i="9"/>
  <c r="H62" i="9"/>
  <c r="Q62" i="9" s="1"/>
  <c r="Q44" i="9"/>
  <c r="Q118" i="9"/>
  <c r="Q217" i="9"/>
  <c r="G166" i="9"/>
  <c r="L166" i="9" s="1"/>
  <c r="Q233" i="9"/>
  <c r="Q213" i="9"/>
  <c r="O225" i="9"/>
  <c r="P225" i="9" s="1"/>
  <c r="G225" i="9"/>
  <c r="L225" i="9" s="1"/>
  <c r="O109" i="9"/>
  <c r="P109" i="9" s="1"/>
  <c r="H109" i="9"/>
  <c r="M109" i="9" s="1"/>
  <c r="G109" i="9"/>
  <c r="L109" i="9" s="1"/>
  <c r="M186" i="9"/>
  <c r="Q186" i="9"/>
  <c r="O261" i="9"/>
  <c r="P261" i="9" s="1"/>
  <c r="H261" i="9"/>
  <c r="M261" i="9" s="1"/>
  <c r="G261" i="9"/>
  <c r="L261" i="9" s="1"/>
  <c r="O174" i="9"/>
  <c r="P174" i="9" s="1"/>
  <c r="G174" i="9"/>
  <c r="L174" i="9" s="1"/>
  <c r="H174" i="9"/>
  <c r="M174" i="9" s="1"/>
  <c r="Q66" i="9"/>
  <c r="P11" i="9"/>
  <c r="O242" i="9"/>
  <c r="P242" i="9" s="1"/>
  <c r="H242" i="9"/>
  <c r="M242" i="9" s="1"/>
  <c r="G242" i="9"/>
  <c r="L242" i="9" s="1"/>
  <c r="Q84" i="9"/>
  <c r="O36" i="9"/>
  <c r="P36" i="9" s="1"/>
  <c r="G36" i="9"/>
  <c r="L36" i="9" s="1"/>
  <c r="H36" i="9"/>
  <c r="M36" i="9" s="1"/>
  <c r="O181" i="9"/>
  <c r="P181" i="9" s="1"/>
  <c r="H181" i="9"/>
  <c r="M181" i="9" s="1"/>
  <c r="G181" i="9"/>
  <c r="L181" i="9" s="1"/>
  <c r="Q153" i="9"/>
  <c r="Q146" i="9"/>
  <c r="Q30" i="9"/>
  <c r="Q80" i="9"/>
  <c r="Q194" i="9"/>
  <c r="F271" i="9"/>
  <c r="H96" i="9"/>
  <c r="Q96" i="9" s="1"/>
  <c r="G96" i="9"/>
  <c r="O96" i="9"/>
  <c r="P96" i="9" s="1"/>
  <c r="Q254" i="9"/>
  <c r="Q166" i="9"/>
  <c r="O136" i="9"/>
  <c r="P136" i="9" s="1"/>
  <c r="G136" i="9"/>
  <c r="H136" i="9"/>
  <c r="O124" i="9"/>
  <c r="P124" i="9" s="1"/>
  <c r="G124" i="9"/>
  <c r="L124" i="9" s="1"/>
  <c r="H124" i="9"/>
  <c r="M124" i="9" s="1"/>
  <c r="Q267" i="9"/>
  <c r="L11" i="9"/>
  <c r="M11" i="9"/>
  <c r="O271" i="9" l="1"/>
  <c r="Q136" i="9"/>
  <c r="Q73" i="9"/>
  <c r="Q242" i="9"/>
  <c r="Q102" i="9"/>
  <c r="Q225" i="9"/>
  <c r="Q109" i="9"/>
  <c r="C273" i="9"/>
  <c r="H273" i="9"/>
  <c r="Q52" i="9"/>
  <c r="Q201" i="9"/>
  <c r="Q181" i="9"/>
  <c r="H271" i="9"/>
  <c r="M271" i="9"/>
  <c r="L271" i="9"/>
  <c r="G271" i="9"/>
  <c r="Q124" i="9"/>
  <c r="Q36" i="9"/>
  <c r="P271" i="9"/>
  <c r="Q11" i="9"/>
  <c r="Q174" i="9"/>
  <c r="Q261" i="9"/>
  <c r="I271" i="8"/>
  <c r="F269" i="8"/>
  <c r="H269" i="8" s="1"/>
  <c r="K267" i="8"/>
  <c r="K261" i="8"/>
  <c r="K254" i="8"/>
  <c r="K248" i="8"/>
  <c r="K242" i="8"/>
  <c r="K233" i="8"/>
  <c r="K225" i="8"/>
  <c r="K217" i="8"/>
  <c r="K213" i="8"/>
  <c r="K208" i="8"/>
  <c r="K201" i="8"/>
  <c r="K194" i="8"/>
  <c r="K186" i="8"/>
  <c r="K181" i="8"/>
  <c r="K174" i="8"/>
  <c r="K166" i="8"/>
  <c r="K159" i="8"/>
  <c r="K153" i="8"/>
  <c r="K146" i="8"/>
  <c r="K140" i="8"/>
  <c r="K136" i="8"/>
  <c r="K128" i="8"/>
  <c r="K124" i="8"/>
  <c r="K118" i="8"/>
  <c r="K109" i="8"/>
  <c r="K102" i="8"/>
  <c r="K96" i="8"/>
  <c r="K92" i="8"/>
  <c r="K84" i="8"/>
  <c r="K80" i="8"/>
  <c r="K73" i="8"/>
  <c r="K66" i="8"/>
  <c r="K62" i="8"/>
  <c r="K52" i="8"/>
  <c r="K44" i="8"/>
  <c r="K36" i="8"/>
  <c r="K30" i="8"/>
  <c r="K23" i="8"/>
  <c r="K18" i="8"/>
  <c r="J18" i="8"/>
  <c r="K11" i="8"/>
  <c r="J267" i="8"/>
  <c r="J261" i="8"/>
  <c r="J254" i="8"/>
  <c r="J248" i="8"/>
  <c r="J242" i="8"/>
  <c r="J233" i="8"/>
  <c r="J225" i="8"/>
  <c r="J217" i="8"/>
  <c r="J213" i="8"/>
  <c r="J208" i="8"/>
  <c r="J201" i="8"/>
  <c r="J194" i="8"/>
  <c r="J186" i="8"/>
  <c r="J181" i="8"/>
  <c r="J174" i="8"/>
  <c r="J166" i="8"/>
  <c r="J159" i="8"/>
  <c r="J153" i="8"/>
  <c r="J146" i="8"/>
  <c r="J140" i="8"/>
  <c r="J136" i="8"/>
  <c r="J128" i="8"/>
  <c r="J124" i="8"/>
  <c r="J118" i="8"/>
  <c r="J109" i="8"/>
  <c r="J102" i="8"/>
  <c r="J96" i="8"/>
  <c r="J92" i="8"/>
  <c r="J84" i="8"/>
  <c r="J80" i="8"/>
  <c r="J73" i="8"/>
  <c r="J66" i="8"/>
  <c r="J62" i="8"/>
  <c r="J52" i="8"/>
  <c r="J44" i="8"/>
  <c r="J36" i="8"/>
  <c r="J30" i="8"/>
  <c r="J23" i="8"/>
  <c r="J11" i="8"/>
  <c r="C274" i="9" l="1"/>
  <c r="C275" i="9" s="1"/>
  <c r="Q271" i="9"/>
  <c r="K271" i="8"/>
  <c r="E283" i="8" s="1"/>
  <c r="J271" i="8"/>
  <c r="F16" i="8"/>
  <c r="F206" i="8"/>
  <c r="F179" i="8"/>
  <c r="F162" i="8"/>
  <c r="F163" i="8"/>
  <c r="F164" i="8"/>
  <c r="F165" i="8"/>
  <c r="F151" i="8"/>
  <c r="F78" i="8"/>
  <c r="F56" i="8"/>
  <c r="F28" i="8"/>
  <c r="D267" i="8" l="1"/>
  <c r="F266" i="8"/>
  <c r="F265" i="8"/>
  <c r="F264" i="8"/>
  <c r="F263" i="8"/>
  <c r="D261" i="8"/>
  <c r="F260" i="8"/>
  <c r="F259" i="8"/>
  <c r="F258" i="8"/>
  <c r="F257" i="8"/>
  <c r="F256" i="8"/>
  <c r="D254" i="8"/>
  <c r="F252" i="8"/>
  <c r="F251" i="8"/>
  <c r="F250" i="8"/>
  <c r="D248" i="8"/>
  <c r="F246" i="8"/>
  <c r="F245" i="8"/>
  <c r="F244" i="8"/>
  <c r="D242" i="8"/>
  <c r="K241" i="8"/>
  <c r="F241" i="8"/>
  <c r="F240" i="8"/>
  <c r="F239" i="8"/>
  <c r="F238" i="8"/>
  <c r="F237" i="8"/>
  <c r="F236" i="8"/>
  <c r="F235" i="8"/>
  <c r="D233" i="8"/>
  <c r="F232" i="8"/>
  <c r="F231" i="8"/>
  <c r="F230" i="8"/>
  <c r="F229" i="8"/>
  <c r="F228" i="8"/>
  <c r="F227" i="8"/>
  <c r="D225" i="8"/>
  <c r="F224" i="8"/>
  <c r="F223" i="8"/>
  <c r="F222" i="8"/>
  <c r="F221" i="8"/>
  <c r="F220" i="8"/>
  <c r="F219" i="8"/>
  <c r="D217" i="8"/>
  <c r="F216" i="8"/>
  <c r="F215" i="8"/>
  <c r="D213" i="8"/>
  <c r="F212" i="8"/>
  <c r="F211" i="8"/>
  <c r="D208" i="8"/>
  <c r="F207" i="8"/>
  <c r="F205" i="8"/>
  <c r="F204" i="8"/>
  <c r="F203" i="8"/>
  <c r="D201" i="8"/>
  <c r="F200" i="8"/>
  <c r="F199" i="8"/>
  <c r="F198" i="8"/>
  <c r="F197" i="8"/>
  <c r="D194" i="8"/>
  <c r="F193" i="8"/>
  <c r="F192" i="8"/>
  <c r="F191" i="8"/>
  <c r="F190" i="8"/>
  <c r="F189" i="8"/>
  <c r="F188" i="8"/>
  <c r="D186" i="8"/>
  <c r="F185" i="8"/>
  <c r="F184" i="8"/>
  <c r="D181" i="8"/>
  <c r="F180" i="8"/>
  <c r="F178" i="8"/>
  <c r="F177" i="8"/>
  <c r="F176" i="8"/>
  <c r="D174" i="8"/>
  <c r="F173" i="8"/>
  <c r="F172" i="8"/>
  <c r="F171" i="8"/>
  <c r="F170" i="8"/>
  <c r="F169" i="8"/>
  <c r="D166" i="8"/>
  <c r="F161" i="8"/>
  <c r="D159" i="8"/>
  <c r="F158" i="8"/>
  <c r="F157" i="8"/>
  <c r="F156" i="8"/>
  <c r="D153" i="8"/>
  <c r="F152" i="8"/>
  <c r="F150" i="8"/>
  <c r="F149" i="8"/>
  <c r="F148" i="8"/>
  <c r="D146" i="8"/>
  <c r="F145" i="8"/>
  <c r="F144" i="8"/>
  <c r="F143" i="8"/>
  <c r="F140" i="8"/>
  <c r="D140" i="8"/>
  <c r="F136" i="8"/>
  <c r="D136" i="8"/>
  <c r="F128" i="8"/>
  <c r="D128" i="8"/>
  <c r="D124" i="8"/>
  <c r="F120" i="8"/>
  <c r="D118" i="8"/>
  <c r="F117" i="8"/>
  <c r="F116" i="8"/>
  <c r="F115" i="8"/>
  <c r="F114" i="8"/>
  <c r="F113" i="8"/>
  <c r="F112" i="8"/>
  <c r="D109" i="8"/>
  <c r="F108" i="8"/>
  <c r="F107" i="8"/>
  <c r="F106" i="8"/>
  <c r="F105" i="8"/>
  <c r="F104" i="8"/>
  <c r="D102" i="8"/>
  <c r="F101" i="8"/>
  <c r="F100" i="8"/>
  <c r="F99" i="8"/>
  <c r="D96" i="8"/>
  <c r="F95" i="8"/>
  <c r="F94" i="8"/>
  <c r="D92" i="8"/>
  <c r="F91" i="8"/>
  <c r="F90" i="8"/>
  <c r="F89" i="8"/>
  <c r="F88" i="8"/>
  <c r="F87" i="8"/>
  <c r="F86" i="8"/>
  <c r="D84" i="8"/>
  <c r="F83" i="8"/>
  <c r="F84" i="8" s="1"/>
  <c r="D80" i="8"/>
  <c r="F79" i="8"/>
  <c r="F77" i="8"/>
  <c r="F76" i="8"/>
  <c r="F75" i="8"/>
  <c r="D73" i="8"/>
  <c r="F72" i="8"/>
  <c r="F71" i="8"/>
  <c r="F70" i="8"/>
  <c r="F69" i="8"/>
  <c r="D66" i="8"/>
  <c r="F65" i="8"/>
  <c r="F64" i="8"/>
  <c r="D62" i="8"/>
  <c r="F61" i="8"/>
  <c r="F60" i="8"/>
  <c r="F59" i="8"/>
  <c r="F58" i="8"/>
  <c r="F57" i="8"/>
  <c r="F55" i="8"/>
  <c r="F54" i="8"/>
  <c r="D52" i="8"/>
  <c r="F51" i="8"/>
  <c r="F50" i="8"/>
  <c r="F49" i="8"/>
  <c r="F48" i="8"/>
  <c r="F47" i="8"/>
  <c r="D44" i="8"/>
  <c r="F43" i="8"/>
  <c r="F42" i="8"/>
  <c r="F41" i="8"/>
  <c r="F40" i="8"/>
  <c r="F39" i="8"/>
  <c r="F38" i="8"/>
  <c r="D36" i="8"/>
  <c r="F35" i="8"/>
  <c r="F34" i="8"/>
  <c r="F33" i="8"/>
  <c r="D30" i="8"/>
  <c r="F29" i="8"/>
  <c r="F27" i="8"/>
  <c r="F26" i="8"/>
  <c r="F25" i="8"/>
  <c r="D23" i="8"/>
  <c r="F22" i="8"/>
  <c r="F21" i="8"/>
  <c r="D18" i="8"/>
  <c r="F17" i="8"/>
  <c r="F15" i="8"/>
  <c r="F14" i="8"/>
  <c r="F13" i="8"/>
  <c r="D11" i="8"/>
  <c r="F10" i="8"/>
  <c r="F9" i="8"/>
  <c r="F8" i="8"/>
  <c r="F7" i="8"/>
  <c r="F6" i="8"/>
  <c r="O84" i="8" l="1"/>
  <c r="P84" i="8" s="1"/>
  <c r="O128" i="8"/>
  <c r="P128" i="8" s="1"/>
  <c r="O136" i="8"/>
  <c r="P136" i="8" s="1"/>
  <c r="Q136" i="8" s="1"/>
  <c r="O140" i="8"/>
  <c r="G128" i="8"/>
  <c r="H128" i="8"/>
  <c r="G140" i="8"/>
  <c r="H140" i="8"/>
  <c r="D271" i="8"/>
  <c r="C281" i="8" s="1"/>
  <c r="H84" i="8"/>
  <c r="Q84" i="8" s="1"/>
  <c r="G84" i="8"/>
  <c r="H136" i="8"/>
  <c r="G136" i="8"/>
  <c r="F66" i="8"/>
  <c r="F18" i="8"/>
  <c r="F23" i="8"/>
  <c r="F261" i="8"/>
  <c r="F96" i="8"/>
  <c r="F124" i="8"/>
  <c r="F146" i="8"/>
  <c r="F153" i="8"/>
  <c r="F181" i="8"/>
  <c r="F186" i="8"/>
  <c r="F254" i="8"/>
  <c r="F80" i="8"/>
  <c r="F102" i="8"/>
  <c r="F248" i="8"/>
  <c r="F52" i="8"/>
  <c r="F62" i="8"/>
  <c r="F73" i="8"/>
  <c r="F159" i="8"/>
  <c r="F201" i="8"/>
  <c r="F225" i="8"/>
  <c r="F242" i="8"/>
  <c r="F109" i="8"/>
  <c r="F208" i="8"/>
  <c r="F217" i="8"/>
  <c r="F267" i="8"/>
  <c r="F92" i="8"/>
  <c r="F213" i="8"/>
  <c r="F44" i="8"/>
  <c r="F233" i="8"/>
  <c r="F11" i="8"/>
  <c r="F30" i="8"/>
  <c r="F36" i="8"/>
  <c r="F118" i="8"/>
  <c r="F166" i="8"/>
  <c r="F174" i="8"/>
  <c r="F194" i="8"/>
  <c r="O166" i="8" l="1"/>
  <c r="P166" i="8" s="1"/>
  <c r="O11" i="8"/>
  <c r="P11" i="8" s="1"/>
  <c r="O92" i="8"/>
  <c r="P92" i="8" s="1"/>
  <c r="O159" i="8"/>
  <c r="P159" i="8" s="1"/>
  <c r="O186" i="8"/>
  <c r="P186" i="8" s="1"/>
  <c r="Q186" i="8"/>
  <c r="O18" i="8"/>
  <c r="P18" i="8" s="1"/>
  <c r="O233" i="8"/>
  <c r="P233" i="8" s="1"/>
  <c r="O242" i="8"/>
  <c r="P242" i="8" s="1"/>
  <c r="O102" i="8"/>
  <c r="P102" i="8" s="1"/>
  <c r="O96" i="8"/>
  <c r="P96" i="8" s="1"/>
  <c r="Q128" i="8"/>
  <c r="O36" i="8"/>
  <c r="P36" i="8" s="1"/>
  <c r="Q36" i="8"/>
  <c r="O225" i="8"/>
  <c r="P225" i="8" s="1"/>
  <c r="O109" i="8"/>
  <c r="P109" i="8" s="1"/>
  <c r="O118" i="8"/>
  <c r="P118" i="8" s="1"/>
  <c r="O267" i="8"/>
  <c r="P267" i="8" s="1"/>
  <c r="O73" i="8"/>
  <c r="P73" i="8" s="1"/>
  <c r="O181" i="8"/>
  <c r="P181" i="8" s="1"/>
  <c r="O194" i="8"/>
  <c r="P194" i="8" s="1"/>
  <c r="O44" i="8"/>
  <c r="P44" i="8" s="1"/>
  <c r="Q44" i="8"/>
  <c r="O217" i="8"/>
  <c r="P217" i="8" s="1"/>
  <c r="O62" i="8"/>
  <c r="P62" i="8" s="1"/>
  <c r="O80" i="8"/>
  <c r="P80" i="8" s="1"/>
  <c r="Q80" i="8"/>
  <c r="O153" i="8"/>
  <c r="P153" i="8" s="1"/>
  <c r="Q153" i="8"/>
  <c r="O174" i="8"/>
  <c r="P174" i="8" s="1"/>
  <c r="O30" i="8"/>
  <c r="P30" i="8" s="1"/>
  <c r="O213" i="8"/>
  <c r="P213" i="8" s="1"/>
  <c r="O208" i="8"/>
  <c r="P208" i="8" s="1"/>
  <c r="Q208" i="8"/>
  <c r="O201" i="8"/>
  <c r="P201" i="8" s="1"/>
  <c r="O52" i="8"/>
  <c r="P52" i="8" s="1"/>
  <c r="O146" i="8"/>
  <c r="P146" i="8" s="1"/>
  <c r="O23" i="8"/>
  <c r="P23" i="8" s="1"/>
  <c r="P140" i="8"/>
  <c r="O124" i="8"/>
  <c r="P124" i="8" s="1"/>
  <c r="O261" i="8"/>
  <c r="P261" i="8" s="1"/>
  <c r="O254" i="8"/>
  <c r="P254" i="8" s="1"/>
  <c r="O248" i="8"/>
  <c r="P248" i="8" s="1"/>
  <c r="O66" i="8"/>
  <c r="P66" i="8" s="1"/>
  <c r="H174" i="8"/>
  <c r="Q174" i="8" s="1"/>
  <c r="G174" i="8"/>
  <c r="L174" i="8" s="1"/>
  <c r="H213" i="8"/>
  <c r="M213" i="8" s="1"/>
  <c r="G213" i="8"/>
  <c r="L213" i="8" s="1"/>
  <c r="H52" i="8"/>
  <c r="Q52" i="8" s="1"/>
  <c r="G52" i="8"/>
  <c r="G233" i="8"/>
  <c r="L233" i="8" s="1"/>
  <c r="H233" i="8"/>
  <c r="M233" i="8" s="1"/>
  <c r="L242" i="8"/>
  <c r="H242" i="8"/>
  <c r="Q242" i="8" s="1"/>
  <c r="G242" i="8"/>
  <c r="H73" i="8"/>
  <c r="Q73" i="8" s="1"/>
  <c r="G73" i="8"/>
  <c r="H102" i="8"/>
  <c r="G102" i="8"/>
  <c r="L102" i="8" s="1"/>
  <c r="G181" i="8"/>
  <c r="L181" i="8" s="1"/>
  <c r="H181" i="8"/>
  <c r="Q181" i="8" s="1"/>
  <c r="G96" i="8"/>
  <c r="H96" i="8"/>
  <c r="Q96" i="8" s="1"/>
  <c r="G66" i="8"/>
  <c r="H66" i="8"/>
  <c r="Q66" i="8" s="1"/>
  <c r="G30" i="8"/>
  <c r="L30" i="8" s="1"/>
  <c r="H30" i="8"/>
  <c r="M30" i="8" s="1"/>
  <c r="H208" i="8"/>
  <c r="M208" i="8" s="1"/>
  <c r="G208" i="8"/>
  <c r="L208" i="8" s="1"/>
  <c r="G201" i="8"/>
  <c r="L201" i="8" s="1"/>
  <c r="H201" i="8"/>
  <c r="Q201" i="8" s="1"/>
  <c r="G254" i="8"/>
  <c r="L254" i="8" s="1"/>
  <c r="H254" i="8"/>
  <c r="Q254" i="8" s="1"/>
  <c r="G146" i="8"/>
  <c r="L146" i="8" s="1"/>
  <c r="H146" i="8"/>
  <c r="M146" i="8" s="1"/>
  <c r="G23" i="8"/>
  <c r="L23" i="8" s="1"/>
  <c r="H23" i="8"/>
  <c r="M23" i="8" s="1"/>
  <c r="G166" i="8"/>
  <c r="L166" i="8" s="1"/>
  <c r="H166" i="8"/>
  <c r="M166" i="8" s="1"/>
  <c r="F271" i="8"/>
  <c r="H11" i="8"/>
  <c r="Q11" i="8" s="1"/>
  <c r="G11" i="8"/>
  <c r="G92" i="8"/>
  <c r="H92" i="8"/>
  <c r="Q92" i="8" s="1"/>
  <c r="H109" i="8"/>
  <c r="M109" i="8" s="1"/>
  <c r="G109" i="8"/>
  <c r="H159" i="8"/>
  <c r="M159" i="8" s="1"/>
  <c r="G159" i="8"/>
  <c r="L159" i="8" s="1"/>
  <c r="G248" i="8"/>
  <c r="L248" i="8" s="1"/>
  <c r="H248" i="8"/>
  <c r="M248" i="8" s="1"/>
  <c r="H186" i="8"/>
  <c r="M186" i="8" s="1"/>
  <c r="G186" i="8"/>
  <c r="L186" i="8" s="1"/>
  <c r="H124" i="8"/>
  <c r="M124" i="8" s="1"/>
  <c r="G124" i="8"/>
  <c r="L124" i="8" s="1"/>
  <c r="G18" i="8"/>
  <c r="L18" i="8" s="1"/>
  <c r="H18" i="8"/>
  <c r="M18" i="8" s="1"/>
  <c r="G118" i="8"/>
  <c r="L118" i="8" s="1"/>
  <c r="H118" i="8"/>
  <c r="M118" i="8" s="1"/>
  <c r="H267" i="8"/>
  <c r="G267" i="8"/>
  <c r="L267" i="8" s="1"/>
  <c r="G194" i="8"/>
  <c r="L194" i="8" s="1"/>
  <c r="H194" i="8"/>
  <c r="Q194" i="8" s="1"/>
  <c r="G36" i="8"/>
  <c r="L36" i="8" s="1"/>
  <c r="H36" i="8"/>
  <c r="G44" i="8"/>
  <c r="L44" i="8" s="1"/>
  <c r="H44" i="8"/>
  <c r="G217" i="8"/>
  <c r="L217" i="8" s="1"/>
  <c r="H217" i="8"/>
  <c r="M217" i="8" s="1"/>
  <c r="H225" i="8"/>
  <c r="M225" i="8" s="1"/>
  <c r="G225" i="8"/>
  <c r="L225" i="8" s="1"/>
  <c r="H62" i="8"/>
  <c r="G62" i="8"/>
  <c r="G80" i="8"/>
  <c r="L80" i="8" s="1"/>
  <c r="H80" i="8"/>
  <c r="G153" i="8"/>
  <c r="L153" i="8" s="1"/>
  <c r="H153" i="8"/>
  <c r="M153" i="8" s="1"/>
  <c r="G261" i="8"/>
  <c r="L261" i="8" s="1"/>
  <c r="H261" i="8"/>
  <c r="M261" i="8" s="1"/>
  <c r="M201" i="8"/>
  <c r="L73" i="8"/>
  <c r="M242" i="8"/>
  <c r="M194" i="8"/>
  <c r="L109" i="8"/>
  <c r="M80" i="8"/>
  <c r="M267" i="8"/>
  <c r="Q23" i="8" l="1"/>
  <c r="Q109" i="8"/>
  <c r="Q30" i="8"/>
  <c r="Q62" i="8"/>
  <c r="Q267" i="8"/>
  <c r="O271" i="8"/>
  <c r="Q213" i="8"/>
  <c r="P271" i="8"/>
  <c r="Q146" i="8"/>
  <c r="Q217" i="8"/>
  <c r="Q118" i="8"/>
  <c r="Q18" i="8"/>
  <c r="Q159" i="8"/>
  <c r="Q233" i="8"/>
  <c r="M254" i="8"/>
  <c r="Q225" i="8"/>
  <c r="Q102" i="8"/>
  <c r="Q166" i="8"/>
  <c r="C273" i="8"/>
  <c r="Q140" i="8"/>
  <c r="Q124" i="8"/>
  <c r="Q261" i="8"/>
  <c r="Q248" i="8"/>
  <c r="M73" i="8"/>
  <c r="M36" i="8"/>
  <c r="M181" i="8"/>
  <c r="M174" i="8"/>
  <c r="M102" i="8"/>
  <c r="M44" i="8"/>
  <c r="C274" i="8"/>
  <c r="C275" i="8" s="1"/>
  <c r="G271" i="8"/>
  <c r="L11" i="8"/>
  <c r="L271" i="8" s="1"/>
  <c r="M11" i="8"/>
  <c r="H271" i="8"/>
  <c r="C282" i="8" s="1"/>
  <c r="C283" i="8" s="1"/>
  <c r="H283" i="8" s="1"/>
  <c r="M271" i="8" l="1"/>
  <c r="Q271" i="8"/>
</calcChain>
</file>

<file path=xl/comments1.xml><?xml version="1.0" encoding="utf-8"?>
<comments xmlns="http://schemas.openxmlformats.org/spreadsheetml/2006/main">
  <authors>
    <author>DinaB</author>
  </authors>
  <commentList>
    <comment ref="A18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2.xml><?xml version="1.0" encoding="utf-8"?>
<comments xmlns="http://schemas.openxmlformats.org/spreadsheetml/2006/main">
  <authors>
    <author>DinaB</author>
  </authors>
  <commentList>
    <comment ref="A18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3.xml><?xml version="1.0" encoding="utf-8"?>
<comments xmlns="http://schemas.openxmlformats.org/spreadsheetml/2006/main">
  <authors>
    <author>DinaB</author>
  </authors>
  <commentList>
    <comment ref="A20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<sst xmlns="http://schemas.openxmlformats.org/spreadsheetml/2006/main" count="1299" uniqueCount="145">
  <si>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</si>
  <si>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</si>
  <si>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</si>
  <si>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</si>
  <si>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</si>
  <si>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</si>
  <si>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</si>
  <si>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</si>
  <si>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</si>
  <si>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</si>
  <si>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</si>
  <si>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</si>
  <si>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</si>
  <si>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</si>
  <si>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</si>
  <si>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</si>
  <si>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</si>
  <si>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</si>
  <si>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</si>
  <si>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</si>
  <si>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</si>
  <si>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</si>
  <si>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</si>
  <si>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</si>
  <si>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</si>
  <si>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</si>
  <si>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</si>
  <si>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</si>
  <si>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</si>
  <si>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</si>
  <si>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</si>
  <si>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</si>
  <si>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Dzelzavas pamatskola</t>
  </si>
  <si>
    <t>Pamatskolas pedagogs</t>
  </si>
  <si>
    <t>Pirmsskolas izglītības iestādes vadītājs</t>
  </si>
  <si>
    <t>Kalsnavas pamatskola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</si>
  <si>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</si>
  <si>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</si>
  <si>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</si>
  <si>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</si>
  <si>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</si>
  <si>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</si>
  <si>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</si>
  <si>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</si>
  <si>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</si>
  <si>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</si>
  <si>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</si>
  <si>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</si>
  <si>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</si>
  <si>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</si>
  <si>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</si>
  <si>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</si>
  <si>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</si>
  <si>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</si>
  <si>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</si>
  <si>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</si>
  <si>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</si>
  <si>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</si>
  <si>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</si>
  <si>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</si>
  <si>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</si>
  <si>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 xml:space="preserve">Kopā  pedagoģiskie darbinieki 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</si>
  <si>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</si>
  <si>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</si>
  <si>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</si>
  <si>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</si>
  <si>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</si>
  <si>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</si>
  <si>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</si>
  <si>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</si>
  <si>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</si>
  <si>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Sagatavošanas grupas pedagogs</t>
  </si>
  <si>
    <t>2359 06</t>
  </si>
  <si>
    <t>Profesionālās ievirzes skolotājs (biatlona treneris)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</si>
  <si>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</si>
  <si>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</si>
  <si>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</si>
  <si>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</si>
  <si>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</si>
  <si>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</si>
  <si>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</si>
  <si>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</si>
  <si>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</si>
  <si>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</si>
  <si>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</si>
  <si>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Lubānas vidusskola</t>
  </si>
  <si>
    <t>Lubānas pirmsskolas izglītības iestāde "Rūķīši"</t>
  </si>
  <si>
    <t>Lubānas Mākslas skola</t>
  </si>
  <si>
    <t>ARONAS PAGASTA PĀRVALDE</t>
  </si>
  <si>
    <t>BARKAVAS PAGASTA PĀRVALDE</t>
  </si>
  <si>
    <t>BĒRZAUNES PAGASTA PĀRVALDE</t>
  </si>
  <si>
    <t>CESVAINES APVIENĪBAS PĀRVALDE</t>
  </si>
  <si>
    <t>DZELZAVAS PAGASTA PĀRVALDE</t>
  </si>
  <si>
    <t>KALSNAVAS PAGASTA PĀRVALDE</t>
  </si>
  <si>
    <t>LAZDONAS PAGASTA PĀRVALDE</t>
  </si>
  <si>
    <t>LUBĀNAS APVIENĪBAS PĀRVALDE</t>
  </si>
  <si>
    <t>ĻAUDONAS PAGASTA PĀRVALDE</t>
  </si>
  <si>
    <t>LIEZĒRES PAGASTA PĀRVALDE</t>
  </si>
  <si>
    <t>OŠUPES PAGASTA PĀRVALDE</t>
  </si>
  <si>
    <t>PRAULIENAS PAGASTA PĀRVALDE</t>
  </si>
  <si>
    <t>VESTIENAS PAGASTA PĀRVALDE</t>
  </si>
  <si>
    <t>MADONAS PILSĒTA</t>
  </si>
  <si>
    <t>Madonas Valsts ģimnāzija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</si>
  <si>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</si>
  <si>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</si>
  <si>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</si>
  <si>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J.Simsona Madonas Mākslas skola</t>
  </si>
  <si>
    <t>J.Norviļa Madonas Mūzikas skola</t>
  </si>
  <si>
    <t>Madonas Bērnu un jaunatnes sporta skola</t>
  </si>
  <si>
    <t>Madonas bērnu un jauniešu centrs</t>
  </si>
  <si>
    <t>Vestienas pamatskolas pirmsskolas izglītības grupa</t>
  </si>
  <si>
    <t>Ļaudonas pagasta pirmsskolas izglītības iestāde "Brīnumdārzs"</t>
  </si>
  <si>
    <t>Kalsnavas pagasta pirmsskolas izglītības iestāde "Lācītis Pūks"</t>
  </si>
  <si>
    <t>Ērgļu Mākslas un mūzikas skola</t>
  </si>
  <si>
    <t>ĒRGĻU APVIENĪBAS PĀRVALDE</t>
  </si>
  <si>
    <t>Dzelzavas pagasta pirmsskolas izglītības iestāde "Rūķis"</t>
  </si>
  <si>
    <t>Bērzaunes pagasta pirmsskolas izglītības iestāde "Vārpiņa"</t>
  </si>
  <si>
    <t>Aronas pagasta pirmsskolas izglītības iestāde "Sprīdītis"</t>
  </si>
  <si>
    <t>Pielikums Madonas novada pašvaldības domes 16.11.2021. lēmumam Nr.433 (protokols Nr. 14, 41.p.)</t>
  </si>
  <si>
    <t>Speciālais izglītības skolotājs</t>
  </si>
  <si>
    <t>Madonas novada pašvaldības finansēto pedagoģisko darbinieku amata vienību saraksts no 01.01.2022.</t>
  </si>
  <si>
    <t>1119 *8</t>
  </si>
  <si>
    <t>1119 kvalit.</t>
  </si>
  <si>
    <t>Rezervei algas fonds *8,4%</t>
  </si>
  <si>
    <t>1119 kopā</t>
  </si>
  <si>
    <t>1210 kopā</t>
  </si>
  <si>
    <t>BJC (lai uzteiktu darbu)</t>
  </si>
  <si>
    <t>KOPĀ</t>
  </si>
  <si>
    <t>DD vsaoi</t>
  </si>
  <si>
    <t>4 mēnešiem</t>
  </si>
  <si>
    <t>2% aizvietošanai no gada budžeta 1119</t>
  </si>
  <si>
    <t>2% aizvietošanai no gada budžeta 1210</t>
  </si>
  <si>
    <t>Kopā</t>
  </si>
  <si>
    <t>pieaugumam 70euro 4 mēnešiem</t>
  </si>
  <si>
    <t>Uz esošajām likmēm 4 mēnešiem</t>
  </si>
  <si>
    <t>kopā</t>
  </si>
  <si>
    <t>kvalikātei</t>
  </si>
  <si>
    <t>Madonas novada pašvaldības finansēto pedagoģisko darbinieku amata vienību saraksts no 01.09.2022.</t>
  </si>
  <si>
    <t>Pedagogs karjeras konsultans</t>
  </si>
  <si>
    <t>2359 15</t>
  </si>
  <si>
    <t>A.Eglīša Ļaudonas pamatskola</t>
  </si>
  <si>
    <t>Speciālās izglītības skolotājs</t>
  </si>
  <si>
    <t>Pirmsskolas izglītības skolotājs (Līdz 31.10.2022.)</t>
  </si>
  <si>
    <t>Pirmsskolas izglītības skolotājs (No 1.11.2022.)</t>
  </si>
  <si>
    <r>
      <t>Pielikums Madonas novada pašvaldības domes 29.09.2022. lēmumam Nr. 648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 21, 41. 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</si>
</sst>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0" fillId="0" borderId="1" xfId="0" applyFont="1" applyBorder="1"/>
    <xf numFmtId="0" fontId="1" fillId="0" borderId="1" xfId="0" applyFont="1" applyBorder="1"/>
    <xf numFmtId="0" fontId="3" fillId="0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1" xfId="0" applyFont="1" applyFill="1" applyBorder="1"/>
    <xf numFmtId="0" fontId="5" fillId="0" borderId="1" xfId="0" applyNumberFormat="1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2" fillId="0" borderId="0" xfId="0" applyFont="1"/>
    <xf numFmtId="0" fontId="1" fillId="0" borderId="2" xfId="0" applyFont="1" applyBorder="1"/>
    <xf numFmtId="0" fontId="0" fillId="0" borderId="0" xfId="0" applyFill="1" applyBorder="1"/>
    <xf numFmtId="0" fontId="12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14" fillId="0" borderId="0" xfId="0" applyFont="1" applyFill="1" applyBorder="1"/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2" fillId="0" borderId="1" xfId="0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/>
    <xf numFmtId="0" fontId="16" fillId="0" borderId="1" xfId="0" applyFont="1" applyFill="1" applyBorder="1"/>
    <xf numFmtId="0" fontId="5" fillId="4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</cellXfs>
  <cellStyles count="4">
    <cellStyle name="Parasts" xfId="0" builtinId="0"/>
    <cellStyle name="Parasts 2" xfId="3"/>
    <cellStyle name="Parasts 4" xfId="2"/>
    <cellStyle name="Parasts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83"/>
  <sheetViews>
    <sheetView zoomScale="96" zoomScaleNormal="96" zoomScaleSheetLayoutView="100" workbookViewId="0">
      <pane ySplit="3" topLeftCell="A238" activePane="bottomLeft" state="frozen"/>
      <selection activeCell="A137" sqref="A137:Q140"/>
      <selection pane="bottomLeft" activeCell="A137" sqref="A137:Q14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16" t="s">
        <v>118</v>
      </c>
      <c r="B1" s="116"/>
      <c r="C1" s="116"/>
      <c r="D1" s="116"/>
      <c r="E1" s="116"/>
      <c r="F1" s="116"/>
    </row>
    <row r="2" spans="1:17" ht="33.75" customHeight="1" x14ac:dyDescent="0.25">
      <c r="A2" s="117" t="s">
        <v>120</v>
      </c>
      <c r="B2" s="117"/>
      <c r="C2" s="117"/>
      <c r="D2" s="117"/>
      <c r="E2" s="117"/>
      <c r="F2" s="117"/>
    </row>
    <row r="3" spans="1:17" ht="60" x14ac:dyDescent="0.2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121</v>
      </c>
      <c r="H3" s="5">
        <v>1210</v>
      </c>
      <c r="I3" s="4" t="s">
        <v>122</v>
      </c>
      <c r="J3" s="4" t="s">
        <v>121</v>
      </c>
      <c r="K3" s="5">
        <v>1210</v>
      </c>
      <c r="L3" s="4" t="s">
        <v>124</v>
      </c>
      <c r="M3" s="5" t="s">
        <v>125</v>
      </c>
      <c r="O3" s="102" t="s">
        <v>130</v>
      </c>
      <c r="P3" s="102" t="s">
        <v>131</v>
      </c>
      <c r="Q3" s="103" t="s">
        <v>132</v>
      </c>
    </row>
    <row r="4" spans="1:17" ht="15.75" customHeight="1" x14ac:dyDescent="0.25">
      <c r="A4" s="132" t="s">
        <v>88</v>
      </c>
      <c r="B4" s="132"/>
      <c r="C4" s="132"/>
      <c r="D4" s="132"/>
      <c r="E4" s="132"/>
      <c r="F4" s="132"/>
      <c r="G4" s="75"/>
      <c r="H4" s="5"/>
      <c r="I4" s="4"/>
      <c r="J4" s="4"/>
      <c r="K4" s="5"/>
      <c r="L4" s="4"/>
      <c r="M4" s="5"/>
      <c r="O4" s="7"/>
      <c r="P4" s="7"/>
      <c r="Q4" s="16"/>
    </row>
    <row r="5" spans="1:17" ht="15.75" customHeight="1" x14ac:dyDescent="0.25">
      <c r="A5" s="118" t="s">
        <v>6</v>
      </c>
      <c r="B5" s="119"/>
      <c r="C5" s="119"/>
      <c r="D5" s="119"/>
      <c r="E5" s="119"/>
      <c r="F5" s="128"/>
      <c r="G5" s="7"/>
      <c r="H5" s="7"/>
      <c r="I5" s="7"/>
      <c r="J5" s="7"/>
      <c r="K5" s="7"/>
      <c r="L5" s="7"/>
      <c r="M5" s="7"/>
      <c r="O5" s="7"/>
      <c r="P5" s="7"/>
      <c r="Q5" s="16"/>
    </row>
    <row r="6" spans="1:17" ht="15.75" x14ac:dyDescent="0.25">
      <c r="A6" s="8">
        <v>1</v>
      </c>
      <c r="B6" s="9" t="s">
        <v>7</v>
      </c>
      <c r="C6" s="8">
        <v>134508</v>
      </c>
      <c r="D6" s="8">
        <v>0.15</v>
      </c>
      <c r="E6" s="8">
        <v>1110</v>
      </c>
      <c r="F6" s="8">
        <f>ROUND(D6*E6,0)</f>
        <v>167</v>
      </c>
      <c r="G6" s="7"/>
      <c r="H6" s="7"/>
      <c r="I6" s="7"/>
      <c r="J6" s="7"/>
      <c r="K6" s="7"/>
      <c r="L6" s="7"/>
      <c r="M6" s="7"/>
      <c r="O6" s="7"/>
      <c r="P6" s="7"/>
      <c r="Q6" s="16"/>
    </row>
    <row r="7" spans="1:17" ht="15.75" x14ac:dyDescent="0.25">
      <c r="A7" s="8">
        <v>2</v>
      </c>
      <c r="B7" s="12" t="s">
        <v>8</v>
      </c>
      <c r="C7" s="8" t="s">
        <v>9</v>
      </c>
      <c r="D7" s="8">
        <v>0.3</v>
      </c>
      <c r="E7" s="8">
        <v>919</v>
      </c>
      <c r="F7" s="8">
        <f t="shared" ref="F7:F10" si="0">ROUND(D7*E7,0)</f>
        <v>276</v>
      </c>
      <c r="G7" s="7"/>
      <c r="H7" s="7"/>
      <c r="I7" s="7"/>
      <c r="J7" s="7"/>
      <c r="K7" s="7"/>
      <c r="L7" s="7"/>
      <c r="M7" s="7"/>
      <c r="O7" s="7"/>
      <c r="P7" s="7"/>
      <c r="Q7" s="16"/>
    </row>
    <row r="8" spans="1:17" ht="15.75" x14ac:dyDescent="0.25">
      <c r="A8" s="8">
        <v>3</v>
      </c>
      <c r="B8" s="9" t="s">
        <v>10</v>
      </c>
      <c r="C8" s="8" t="s">
        <v>11</v>
      </c>
      <c r="D8" s="8">
        <v>3.9E-2</v>
      </c>
      <c r="E8" s="8">
        <v>919</v>
      </c>
      <c r="F8" s="8">
        <f t="shared" si="0"/>
        <v>36</v>
      </c>
      <c r="G8" s="7"/>
      <c r="H8" s="7"/>
      <c r="I8" s="7"/>
      <c r="J8" s="7"/>
      <c r="K8" s="7"/>
      <c r="L8" s="7"/>
      <c r="M8" s="7"/>
      <c r="O8" s="7"/>
      <c r="P8" s="7"/>
      <c r="Q8" s="16"/>
    </row>
    <row r="9" spans="1:17" ht="15.75" x14ac:dyDescent="0.25">
      <c r="A9" s="8">
        <v>4</v>
      </c>
      <c r="B9" s="9" t="s">
        <v>12</v>
      </c>
      <c r="C9" s="8" t="s">
        <v>13</v>
      </c>
      <c r="D9" s="8">
        <v>0.65</v>
      </c>
      <c r="E9" s="8">
        <v>830</v>
      </c>
      <c r="F9" s="8">
        <f t="shared" si="0"/>
        <v>540</v>
      </c>
      <c r="G9" s="7"/>
      <c r="H9" s="7"/>
      <c r="I9" s="7"/>
      <c r="J9" s="7"/>
      <c r="K9" s="7"/>
      <c r="L9" s="7"/>
      <c r="M9" s="7"/>
      <c r="O9" s="7"/>
      <c r="P9" s="7"/>
      <c r="Q9" s="16"/>
    </row>
    <row r="10" spans="1:17" ht="15.75" x14ac:dyDescent="0.25">
      <c r="A10" s="8">
        <v>5</v>
      </c>
      <c r="B10" s="9" t="s">
        <v>14</v>
      </c>
      <c r="C10" s="8" t="s">
        <v>15</v>
      </c>
      <c r="D10" s="8">
        <v>0.15</v>
      </c>
      <c r="E10" s="8">
        <v>830</v>
      </c>
      <c r="F10" s="8">
        <f t="shared" si="0"/>
        <v>125</v>
      </c>
      <c r="G10" s="7"/>
      <c r="H10" s="7"/>
      <c r="I10" s="7"/>
      <c r="J10" s="7"/>
      <c r="K10" s="7"/>
      <c r="L10" s="7"/>
      <c r="M10" s="7"/>
      <c r="O10" s="7"/>
      <c r="P10" s="7"/>
      <c r="Q10" s="16"/>
    </row>
    <row r="11" spans="1:17" ht="15.75" x14ac:dyDescent="0.25">
      <c r="A11" s="13"/>
      <c r="B11" s="14" t="s">
        <v>16</v>
      </c>
      <c r="C11" s="4"/>
      <c r="D11" s="4">
        <f>SUM(D6:D10)</f>
        <v>1.2889999999999999</v>
      </c>
      <c r="E11" s="4"/>
      <c r="F11" s="4">
        <f>SUM(F6:F10)</f>
        <v>1144</v>
      </c>
      <c r="G11" s="15">
        <f>F11*8</f>
        <v>9152</v>
      </c>
      <c r="H11" s="15">
        <f>ROUND(F11*0.2359,0)</f>
        <v>270</v>
      </c>
      <c r="I11" s="57"/>
      <c r="J11" s="15">
        <f>I11*8</f>
        <v>0</v>
      </c>
      <c r="K11" s="15">
        <f>ROUND(I11*0.2359,0)</f>
        <v>0</v>
      </c>
      <c r="L11" s="16">
        <f>G11+J11</f>
        <v>9152</v>
      </c>
      <c r="M11" s="16">
        <f>(H11+K11)*8</f>
        <v>2160</v>
      </c>
      <c r="O11" s="7">
        <f>ROUND((F11+I11)*12*0.02,0)</f>
        <v>275</v>
      </c>
      <c r="P11" s="7">
        <f>ROUND(O11*0.2359,0)</f>
        <v>65</v>
      </c>
      <c r="Q11" s="16">
        <f>(F11+H11+I11+K11)*8+O11+P11</f>
        <v>11652</v>
      </c>
    </row>
    <row r="12" spans="1:17" ht="15.75" customHeight="1" x14ac:dyDescent="0.25">
      <c r="A12" s="114" t="s">
        <v>117</v>
      </c>
      <c r="B12" s="115"/>
      <c r="C12" s="115"/>
      <c r="D12" s="6"/>
      <c r="E12" s="6"/>
      <c r="F12" s="6"/>
      <c r="G12" s="15"/>
      <c r="H12" s="15"/>
      <c r="I12" s="15"/>
      <c r="J12" s="15"/>
      <c r="K12" s="15"/>
      <c r="L12" s="16"/>
      <c r="M12" s="16"/>
      <c r="O12" s="7"/>
      <c r="P12" s="7"/>
      <c r="Q12" s="16"/>
    </row>
    <row r="13" spans="1:17" ht="15.75" x14ac:dyDescent="0.25">
      <c r="A13" s="13">
        <v>1</v>
      </c>
      <c r="B13" s="9" t="s">
        <v>17</v>
      </c>
      <c r="C13" s="8" t="s">
        <v>18</v>
      </c>
      <c r="D13" s="8">
        <v>0.8</v>
      </c>
      <c r="E13" s="8">
        <v>1110</v>
      </c>
      <c r="F13" s="8">
        <f>ROUND(D13*E13,0)</f>
        <v>888</v>
      </c>
      <c r="G13" s="15"/>
      <c r="H13" s="15"/>
      <c r="I13" s="15"/>
      <c r="J13" s="15"/>
      <c r="K13" s="15"/>
      <c r="L13" s="16"/>
      <c r="M13" s="16"/>
      <c r="O13" s="7"/>
      <c r="P13" s="7"/>
      <c r="Q13" s="16"/>
    </row>
    <row r="14" spans="1:17" ht="15.75" x14ac:dyDescent="0.25">
      <c r="A14" s="13">
        <v>2</v>
      </c>
      <c r="B14" s="9" t="s">
        <v>19</v>
      </c>
      <c r="C14" s="8" t="s">
        <v>20</v>
      </c>
      <c r="D14" s="98">
        <v>1.8</v>
      </c>
      <c r="E14" s="8">
        <v>872</v>
      </c>
      <c r="F14" s="8">
        <f t="shared" ref="F14:F17" si="1">ROUND(D14*E14,0)</f>
        <v>1570</v>
      </c>
      <c r="G14" s="15"/>
      <c r="H14" s="15"/>
      <c r="I14" s="15"/>
      <c r="J14" s="15"/>
      <c r="K14" s="15"/>
      <c r="L14" s="16"/>
      <c r="M14" s="16"/>
      <c r="N14">
        <v>1.895</v>
      </c>
      <c r="O14" s="7"/>
      <c r="P14" s="7"/>
      <c r="Q14" s="16"/>
    </row>
    <row r="15" spans="1:17" ht="15.75" x14ac:dyDescent="0.25">
      <c r="A15" s="13">
        <v>3</v>
      </c>
      <c r="B15" s="9" t="s">
        <v>21</v>
      </c>
      <c r="C15" s="8" t="s">
        <v>22</v>
      </c>
      <c r="D15" s="8">
        <v>0.3</v>
      </c>
      <c r="E15" s="8">
        <v>872</v>
      </c>
      <c r="F15" s="8">
        <f t="shared" si="1"/>
        <v>262</v>
      </c>
      <c r="G15" s="15"/>
      <c r="H15" s="15"/>
      <c r="I15" s="15"/>
      <c r="J15" s="15"/>
      <c r="K15" s="15"/>
      <c r="L15" s="16"/>
      <c r="M15" s="16"/>
      <c r="O15" s="7"/>
      <c r="P15" s="7"/>
      <c r="Q15" s="16"/>
    </row>
    <row r="16" spans="1:17" ht="15.75" x14ac:dyDescent="0.25">
      <c r="A16" s="13">
        <v>4</v>
      </c>
      <c r="B16" s="78" t="s">
        <v>30</v>
      </c>
      <c r="C16" s="77" t="s">
        <v>31</v>
      </c>
      <c r="D16" s="77">
        <v>0.25</v>
      </c>
      <c r="E16" s="77">
        <v>872</v>
      </c>
      <c r="F16" s="77">
        <f t="shared" si="1"/>
        <v>218</v>
      </c>
      <c r="G16" s="15"/>
      <c r="H16" s="15"/>
      <c r="I16" s="15"/>
      <c r="J16" s="15"/>
      <c r="K16" s="15"/>
      <c r="L16" s="16"/>
      <c r="M16" s="16"/>
      <c r="N16">
        <v>0</v>
      </c>
      <c r="O16" s="7"/>
      <c r="P16" s="7"/>
      <c r="Q16" s="16"/>
    </row>
    <row r="17" spans="1:17" ht="15.75" x14ac:dyDescent="0.25">
      <c r="A17" s="13">
        <v>5</v>
      </c>
      <c r="B17" s="9" t="s">
        <v>23</v>
      </c>
      <c r="C17" s="8" t="s">
        <v>24</v>
      </c>
      <c r="D17" s="8">
        <v>0.18</v>
      </c>
      <c r="E17" s="8">
        <v>830</v>
      </c>
      <c r="F17" s="8">
        <f t="shared" si="1"/>
        <v>149</v>
      </c>
      <c r="G17" s="15"/>
      <c r="H17" s="15"/>
      <c r="I17" s="15"/>
      <c r="J17" s="15"/>
      <c r="K17" s="15"/>
      <c r="L17" s="16"/>
      <c r="M17" s="16"/>
      <c r="O17" s="7"/>
      <c r="P17" s="7"/>
      <c r="Q17" s="16"/>
    </row>
    <row r="18" spans="1:17" ht="15.75" x14ac:dyDescent="0.25">
      <c r="A18" s="13"/>
      <c r="B18" s="26" t="s">
        <v>25</v>
      </c>
      <c r="C18" s="4"/>
      <c r="D18" s="4">
        <f>SUM(D13:D17)</f>
        <v>3.33</v>
      </c>
      <c r="E18" s="4"/>
      <c r="F18" s="4">
        <f>SUM(F13:F17)</f>
        <v>3087</v>
      </c>
      <c r="G18" s="15">
        <f>F18*8</f>
        <v>24696</v>
      </c>
      <c r="H18" s="15">
        <f>ROUND(F18*0.2359,0)</f>
        <v>728</v>
      </c>
      <c r="I18" s="57"/>
      <c r="J18" s="15">
        <f>I18*8</f>
        <v>0</v>
      </c>
      <c r="K18" s="15">
        <f>ROUND(I18*0.2359,0)</f>
        <v>0</v>
      </c>
      <c r="L18" s="16">
        <f>G18+J18</f>
        <v>24696</v>
      </c>
      <c r="M18" s="16">
        <f>(H18+K18)*8</f>
        <v>5824</v>
      </c>
      <c r="N18">
        <v>5826</v>
      </c>
      <c r="O18" s="7">
        <f>ROUND((F18+I18)*12*0.02,0)</f>
        <v>741</v>
      </c>
      <c r="P18" s="7">
        <f>ROUND(O18*0.2359,0)</f>
        <v>175</v>
      </c>
      <c r="Q18" s="16">
        <f>(F18+H18+I18+K18)*8+O18+P18</f>
        <v>31436</v>
      </c>
    </row>
    <row r="19" spans="1:17" ht="15.75" x14ac:dyDescent="0.25">
      <c r="A19" s="121" t="s">
        <v>89</v>
      </c>
      <c r="B19" s="121"/>
      <c r="C19" s="121"/>
      <c r="D19" s="94"/>
      <c r="E19" s="94"/>
      <c r="F19" s="94"/>
      <c r="G19" s="15"/>
      <c r="H19" s="15"/>
      <c r="I19" s="15"/>
      <c r="J19" s="15"/>
      <c r="K19" s="15"/>
      <c r="L19" s="16"/>
      <c r="M19" s="16"/>
      <c r="O19" s="7"/>
      <c r="P19" s="7"/>
      <c r="Q19" s="16"/>
    </row>
    <row r="20" spans="1:17" ht="15.75" x14ac:dyDescent="0.25">
      <c r="A20" s="118" t="s">
        <v>26</v>
      </c>
      <c r="B20" s="119"/>
      <c r="C20" s="119"/>
      <c r="D20" s="6"/>
      <c r="E20" s="6"/>
      <c r="F20" s="6"/>
      <c r="G20" s="15"/>
      <c r="H20" s="15"/>
      <c r="I20" s="15"/>
      <c r="J20" s="15"/>
      <c r="K20" s="15"/>
      <c r="L20" s="16"/>
      <c r="M20" s="16"/>
      <c r="O20" s="7"/>
      <c r="P20" s="7"/>
      <c r="Q20" s="16"/>
    </row>
    <row r="21" spans="1:17" ht="15.75" x14ac:dyDescent="0.25">
      <c r="A21" s="13">
        <v>1</v>
      </c>
      <c r="B21" s="12" t="s">
        <v>8</v>
      </c>
      <c r="C21" s="8" t="s">
        <v>9</v>
      </c>
      <c r="D21" s="8">
        <v>0.4</v>
      </c>
      <c r="E21" s="8">
        <v>1006</v>
      </c>
      <c r="F21" s="8">
        <f>ROUND(D21*E21,0)</f>
        <v>402</v>
      </c>
      <c r="G21" s="15"/>
      <c r="H21" s="15"/>
      <c r="I21" s="15"/>
      <c r="J21" s="15"/>
      <c r="K21" s="15"/>
      <c r="L21" s="16"/>
      <c r="M21" s="16"/>
      <c r="O21" s="7"/>
      <c r="P21" s="7"/>
      <c r="Q21" s="16"/>
    </row>
    <row r="22" spans="1:17" ht="15.75" x14ac:dyDescent="0.25">
      <c r="A22" s="13">
        <v>2</v>
      </c>
      <c r="B22" s="9" t="s">
        <v>12</v>
      </c>
      <c r="C22" s="8" t="s">
        <v>13</v>
      </c>
      <c r="D22" s="8">
        <v>0</v>
      </c>
      <c r="E22" s="8"/>
      <c r="F22" s="8">
        <f>ROUND(D22*E22,0)</f>
        <v>0</v>
      </c>
      <c r="G22" s="15"/>
      <c r="H22" s="15"/>
      <c r="I22" s="15"/>
      <c r="J22" s="15"/>
      <c r="K22" s="15"/>
      <c r="L22" s="16"/>
      <c r="M22" s="16"/>
      <c r="O22" s="7"/>
      <c r="P22" s="7"/>
      <c r="Q22" s="16"/>
    </row>
    <row r="23" spans="1:17" ht="15.75" x14ac:dyDescent="0.25">
      <c r="A23" s="13"/>
      <c r="B23" s="17" t="s">
        <v>25</v>
      </c>
      <c r="C23" s="8"/>
      <c r="D23" s="4">
        <f>SUM(D21:D22)</f>
        <v>0.4</v>
      </c>
      <c r="E23" s="4"/>
      <c r="F23" s="4">
        <f>SUM(F21:F22)</f>
        <v>402</v>
      </c>
      <c r="G23" s="15">
        <f>F23*8</f>
        <v>3216</v>
      </c>
      <c r="H23" s="15">
        <f>ROUND(F23*0.2359,0)</f>
        <v>95</v>
      </c>
      <c r="I23" s="15"/>
      <c r="J23" s="15">
        <f>I23*8</f>
        <v>0</v>
      </c>
      <c r="K23" s="15">
        <f>ROUND(I23*0.2359,0)</f>
        <v>0</v>
      </c>
      <c r="L23" s="16">
        <f>G23+J23</f>
        <v>3216</v>
      </c>
      <c r="M23" s="16">
        <f>H23+K23</f>
        <v>95</v>
      </c>
      <c r="O23" s="7">
        <f>ROUND((F23+I23)*12*0.02,0)</f>
        <v>96</v>
      </c>
      <c r="P23" s="7">
        <f>ROUND(O23*0.2359,0)</f>
        <v>23</v>
      </c>
      <c r="Q23" s="16">
        <f>(F23+H23+I23+K23)*8+O23+P23</f>
        <v>4095</v>
      </c>
    </row>
    <row r="24" spans="1:17" ht="15.75" customHeight="1" x14ac:dyDescent="0.25">
      <c r="A24" s="133" t="s">
        <v>27</v>
      </c>
      <c r="B24" s="134"/>
      <c r="C24" s="134"/>
      <c r="D24" s="6"/>
      <c r="E24" s="6"/>
      <c r="F24" s="6"/>
      <c r="G24" s="15"/>
      <c r="H24" s="15"/>
      <c r="I24" s="15"/>
      <c r="J24" s="15"/>
      <c r="K24" s="15"/>
      <c r="L24" s="16"/>
      <c r="M24" s="16"/>
      <c r="O24" s="7"/>
      <c r="P24" s="7"/>
      <c r="Q24" s="16"/>
    </row>
    <row r="25" spans="1:17" ht="15.75" x14ac:dyDescent="0.25">
      <c r="A25" s="13">
        <v>1</v>
      </c>
      <c r="B25" s="12" t="s">
        <v>28</v>
      </c>
      <c r="C25" s="8" t="s">
        <v>11</v>
      </c>
      <c r="D25" s="8">
        <v>0.25</v>
      </c>
      <c r="E25" s="8">
        <v>919</v>
      </c>
      <c r="F25" s="8">
        <f>ROUND(D25*E25,0)</f>
        <v>230</v>
      </c>
      <c r="G25" s="15"/>
      <c r="H25" s="15"/>
      <c r="I25" s="15"/>
      <c r="J25" s="15"/>
      <c r="K25" s="15"/>
      <c r="L25" s="16"/>
      <c r="M25" s="16"/>
      <c r="O25" s="7"/>
      <c r="P25" s="7"/>
      <c r="Q25" s="16"/>
    </row>
    <row r="26" spans="1:17" ht="15.75" x14ac:dyDescent="0.25">
      <c r="A26" s="13">
        <v>2</v>
      </c>
      <c r="B26" s="12" t="s">
        <v>19</v>
      </c>
      <c r="C26" s="8" t="s">
        <v>20</v>
      </c>
      <c r="D26" s="8">
        <v>2.81</v>
      </c>
      <c r="E26" s="8">
        <v>872</v>
      </c>
      <c r="F26" s="8">
        <f t="shared" ref="F26:F29" si="2">ROUND(D26*E26,0)</f>
        <v>2450</v>
      </c>
      <c r="G26" s="15"/>
      <c r="H26" s="15"/>
      <c r="I26" s="15"/>
      <c r="J26" s="15"/>
      <c r="K26" s="15"/>
      <c r="L26" s="16"/>
      <c r="M26" s="16"/>
      <c r="O26" s="7"/>
      <c r="P26" s="7"/>
      <c r="Q26" s="16"/>
    </row>
    <row r="27" spans="1:17" ht="15.75" x14ac:dyDescent="0.25">
      <c r="A27" s="13">
        <v>3</v>
      </c>
      <c r="B27" s="12" t="s">
        <v>21</v>
      </c>
      <c r="C27" s="8" t="s">
        <v>22</v>
      </c>
      <c r="D27" s="8">
        <v>0.45</v>
      </c>
      <c r="E27" s="8">
        <v>872</v>
      </c>
      <c r="F27" s="8">
        <f t="shared" si="2"/>
        <v>392</v>
      </c>
      <c r="G27" s="15"/>
      <c r="H27" s="15"/>
      <c r="I27" s="15"/>
      <c r="J27" s="15"/>
      <c r="K27" s="15"/>
      <c r="L27" s="16"/>
      <c r="M27" s="16"/>
      <c r="O27" s="7"/>
      <c r="P27" s="7"/>
      <c r="Q27" s="16"/>
    </row>
    <row r="28" spans="1:17" ht="15.75" x14ac:dyDescent="0.25">
      <c r="A28" s="13">
        <v>4</v>
      </c>
      <c r="B28" s="78" t="s">
        <v>30</v>
      </c>
      <c r="C28" s="77" t="s">
        <v>31</v>
      </c>
      <c r="D28" s="77">
        <v>0.375</v>
      </c>
      <c r="E28" s="77">
        <v>872</v>
      </c>
      <c r="F28" s="77">
        <f t="shared" si="2"/>
        <v>327</v>
      </c>
      <c r="G28" s="15"/>
      <c r="H28" s="15"/>
      <c r="I28" s="15"/>
      <c r="J28" s="15"/>
      <c r="K28" s="15"/>
      <c r="L28" s="16"/>
      <c r="M28" s="16"/>
      <c r="O28" s="7"/>
      <c r="P28" s="7"/>
      <c r="Q28" s="16"/>
    </row>
    <row r="29" spans="1:17" ht="15.75" x14ac:dyDescent="0.25">
      <c r="A29" s="13">
        <v>5</v>
      </c>
      <c r="B29" s="22" t="s">
        <v>23</v>
      </c>
      <c r="C29" s="8" t="s">
        <v>24</v>
      </c>
      <c r="D29" s="8">
        <v>0.185</v>
      </c>
      <c r="E29" s="8">
        <v>830</v>
      </c>
      <c r="F29" s="8">
        <f t="shared" si="2"/>
        <v>154</v>
      </c>
      <c r="G29" s="15"/>
      <c r="H29" s="15"/>
      <c r="I29" s="15"/>
      <c r="J29" s="15"/>
      <c r="K29" s="15"/>
      <c r="L29" s="16"/>
      <c r="M29" s="16"/>
      <c r="O29" s="7"/>
      <c r="P29" s="7"/>
      <c r="Q29" s="16"/>
    </row>
    <row r="30" spans="1:17" ht="15.75" x14ac:dyDescent="0.25">
      <c r="A30" s="13"/>
      <c r="B30" s="21" t="s">
        <v>25</v>
      </c>
      <c r="C30" s="4"/>
      <c r="D30" s="4">
        <f>SUM(D25:D29)</f>
        <v>4.07</v>
      </c>
      <c r="E30" s="4"/>
      <c r="F30" s="4">
        <f>SUM(F25:F29)</f>
        <v>3553</v>
      </c>
      <c r="G30" s="15">
        <f>F30*8</f>
        <v>28424</v>
      </c>
      <c r="H30" s="15">
        <f>ROUND(F30*0.2359,0)</f>
        <v>838</v>
      </c>
      <c r="I30" s="15">
        <v>0</v>
      </c>
      <c r="J30" s="15">
        <f>I30*8</f>
        <v>0</v>
      </c>
      <c r="K30" s="15">
        <f>ROUND(I30*0.2359,0)</f>
        <v>0</v>
      </c>
      <c r="L30" s="16">
        <f>G30+J30</f>
        <v>28424</v>
      </c>
      <c r="M30" s="16">
        <f>H30+K30</f>
        <v>838</v>
      </c>
      <c r="O30" s="7">
        <f>ROUND((F30+I30)*12*0.02,0)</f>
        <v>853</v>
      </c>
      <c r="P30" s="7">
        <f>ROUND(O30*0.2359,0)</f>
        <v>201</v>
      </c>
      <c r="Q30" s="16">
        <f>(F30+H30+I30+K30)*8+O30+P30</f>
        <v>36182</v>
      </c>
    </row>
    <row r="31" spans="1:17" ht="15.75" x14ac:dyDescent="0.25">
      <c r="A31" s="121" t="s">
        <v>90</v>
      </c>
      <c r="B31" s="121"/>
      <c r="C31" s="121"/>
      <c r="D31" s="94"/>
      <c r="E31" s="94"/>
      <c r="F31" s="94"/>
      <c r="G31" s="15"/>
      <c r="H31" s="15"/>
      <c r="I31" s="15"/>
      <c r="J31" s="15"/>
      <c r="K31" s="15"/>
      <c r="L31" s="16"/>
      <c r="M31" s="16"/>
      <c r="O31" s="7"/>
      <c r="P31" s="7"/>
      <c r="Q31" s="16"/>
    </row>
    <row r="32" spans="1:17" ht="15.75" x14ac:dyDescent="0.25">
      <c r="A32" s="120" t="s">
        <v>29</v>
      </c>
      <c r="B32" s="120"/>
      <c r="C32" s="120"/>
      <c r="D32" s="6"/>
      <c r="E32" s="6"/>
      <c r="F32" s="6"/>
      <c r="G32" s="15"/>
      <c r="H32" s="15"/>
      <c r="I32" s="15"/>
      <c r="J32" s="15"/>
      <c r="K32" s="15"/>
      <c r="L32" s="16"/>
      <c r="M32" s="16"/>
      <c r="O32" s="7"/>
      <c r="P32" s="7"/>
      <c r="Q32" s="16"/>
    </row>
    <row r="33" spans="1:17" ht="15.75" x14ac:dyDescent="0.25">
      <c r="A33" s="18">
        <v>1</v>
      </c>
      <c r="B33" s="22" t="s">
        <v>8</v>
      </c>
      <c r="C33" s="8" t="s">
        <v>9</v>
      </c>
      <c r="D33" s="8">
        <v>0.2</v>
      </c>
      <c r="E33" s="8">
        <v>919</v>
      </c>
      <c r="F33" s="8">
        <f>ROUND(D33*E33,0)</f>
        <v>184</v>
      </c>
      <c r="G33" s="15"/>
      <c r="H33" s="15"/>
      <c r="I33" s="15"/>
      <c r="J33" s="15"/>
      <c r="K33" s="15"/>
      <c r="L33" s="16"/>
      <c r="M33" s="16"/>
      <c r="O33" s="7"/>
      <c r="P33" s="7"/>
      <c r="Q33" s="16"/>
    </row>
    <row r="34" spans="1:17" ht="15.75" x14ac:dyDescent="0.25">
      <c r="A34" s="18"/>
      <c r="B34" s="9" t="s">
        <v>10</v>
      </c>
      <c r="C34" s="8" t="s">
        <v>11</v>
      </c>
      <c r="D34" s="8">
        <v>7.8E-2</v>
      </c>
      <c r="E34" s="8">
        <v>919</v>
      </c>
      <c r="F34" s="8">
        <f>ROUND(D34*E34,0)</f>
        <v>72</v>
      </c>
      <c r="G34" s="15"/>
      <c r="H34" s="15"/>
      <c r="I34" s="15"/>
      <c r="J34" s="15"/>
      <c r="K34" s="15"/>
      <c r="L34" s="16"/>
      <c r="M34" s="16"/>
      <c r="O34" s="7"/>
      <c r="P34" s="7"/>
      <c r="Q34" s="16"/>
    </row>
    <row r="35" spans="1:17" ht="15.75" x14ac:dyDescent="0.25">
      <c r="A35" s="13">
        <v>2</v>
      </c>
      <c r="B35" s="9" t="s">
        <v>12</v>
      </c>
      <c r="C35" s="8" t="s">
        <v>13</v>
      </c>
      <c r="D35" s="8">
        <v>0.15</v>
      </c>
      <c r="E35" s="8">
        <v>830</v>
      </c>
      <c r="F35" s="8">
        <f>ROUND(D35*E35,0)</f>
        <v>125</v>
      </c>
      <c r="G35" s="15"/>
      <c r="H35" s="15"/>
      <c r="I35" s="15"/>
      <c r="J35" s="15"/>
      <c r="K35" s="15"/>
      <c r="L35" s="16"/>
      <c r="M35" s="16"/>
      <c r="O35" s="7"/>
      <c r="P35" s="7"/>
      <c r="Q35" s="16"/>
    </row>
    <row r="36" spans="1:17" ht="15.75" x14ac:dyDescent="0.25">
      <c r="A36" s="18"/>
      <c r="B36" s="17" t="s">
        <v>25</v>
      </c>
      <c r="C36" s="8"/>
      <c r="D36" s="19">
        <f>SUM(D33:D35)</f>
        <v>0.42800000000000005</v>
      </c>
      <c r="E36" s="19"/>
      <c r="F36" s="19">
        <f>SUM(F33:F35)</f>
        <v>381</v>
      </c>
      <c r="G36" s="15">
        <f>F36*8</f>
        <v>3048</v>
      </c>
      <c r="H36" s="15">
        <f>ROUND(F36*0.2359,0)</f>
        <v>90</v>
      </c>
      <c r="I36" s="15"/>
      <c r="J36" s="15">
        <f>I36*8</f>
        <v>0</v>
      </c>
      <c r="K36" s="15">
        <f>ROUND(I36*0.2359,0)</f>
        <v>0</v>
      </c>
      <c r="L36" s="16">
        <f>G36+J36</f>
        <v>3048</v>
      </c>
      <c r="M36" s="16">
        <f>H36+K36</f>
        <v>90</v>
      </c>
      <c r="O36" s="7">
        <f>ROUND((F36+I36)*12*0.02,0)</f>
        <v>91</v>
      </c>
      <c r="P36" s="7">
        <f>ROUND(O36*0.2359,0)</f>
        <v>21</v>
      </c>
      <c r="Q36" s="16">
        <f>(F36+H36+I36+K36)*8+O36+P36</f>
        <v>3880</v>
      </c>
    </row>
    <row r="37" spans="1:17" ht="15.75" customHeight="1" x14ac:dyDescent="0.25">
      <c r="A37" s="142" t="s">
        <v>116</v>
      </c>
      <c r="B37" s="143"/>
      <c r="C37" s="143"/>
      <c r="D37" s="143"/>
      <c r="E37" s="143"/>
      <c r="F37" s="144"/>
      <c r="G37" s="15"/>
      <c r="H37" s="15"/>
      <c r="I37" s="15"/>
      <c r="J37" s="15"/>
      <c r="K37" s="15"/>
      <c r="L37" s="16"/>
      <c r="M37" s="16"/>
      <c r="O37" s="7"/>
      <c r="P37" s="7"/>
      <c r="Q37" s="16"/>
    </row>
    <row r="38" spans="1:17" ht="15.75" x14ac:dyDescent="0.25">
      <c r="A38" s="18">
        <v>1</v>
      </c>
      <c r="B38" s="12" t="s">
        <v>17</v>
      </c>
      <c r="C38" s="8" t="s">
        <v>18</v>
      </c>
      <c r="D38" s="8">
        <v>1</v>
      </c>
      <c r="E38" s="8">
        <v>1110</v>
      </c>
      <c r="F38" s="8">
        <f t="shared" ref="F38:F43" si="3">ROUND(D38*E38,0)</f>
        <v>1110</v>
      </c>
      <c r="G38" s="15"/>
      <c r="H38" s="15"/>
      <c r="I38" s="15"/>
      <c r="J38" s="15"/>
      <c r="K38" s="15"/>
      <c r="L38" s="16"/>
      <c r="M38" s="16"/>
      <c r="O38" s="7"/>
      <c r="P38" s="7"/>
      <c r="Q38" s="16"/>
    </row>
    <row r="39" spans="1:17" ht="15.75" x14ac:dyDescent="0.25">
      <c r="A39" s="18">
        <v>2</v>
      </c>
      <c r="B39" s="12" t="s">
        <v>28</v>
      </c>
      <c r="C39" s="8" t="s">
        <v>11</v>
      </c>
      <c r="D39" s="8">
        <v>0.3</v>
      </c>
      <c r="E39" s="8">
        <v>919</v>
      </c>
      <c r="F39" s="8">
        <f t="shared" si="3"/>
        <v>276</v>
      </c>
      <c r="G39" s="15"/>
      <c r="H39" s="15"/>
      <c r="I39" s="15"/>
      <c r="J39" s="15"/>
      <c r="K39" s="15"/>
      <c r="L39" s="16"/>
      <c r="M39" s="16"/>
      <c r="O39" s="7"/>
      <c r="P39" s="7"/>
      <c r="Q39" s="16"/>
    </row>
    <row r="40" spans="1:17" ht="15.75" x14ac:dyDescent="0.25">
      <c r="A40" s="18">
        <v>3</v>
      </c>
      <c r="B40" s="12" t="s">
        <v>19</v>
      </c>
      <c r="C40" s="8" t="s">
        <v>20</v>
      </c>
      <c r="D40" s="8">
        <v>3.972</v>
      </c>
      <c r="E40" s="8">
        <v>872</v>
      </c>
      <c r="F40" s="8">
        <f t="shared" si="3"/>
        <v>3464</v>
      </c>
      <c r="G40" s="15"/>
      <c r="H40" s="15"/>
      <c r="I40" s="15"/>
      <c r="J40" s="15"/>
      <c r="K40" s="15"/>
      <c r="L40" s="16"/>
      <c r="M40" s="16"/>
      <c r="O40" s="7"/>
      <c r="P40" s="7"/>
      <c r="Q40" s="16"/>
    </row>
    <row r="41" spans="1:17" ht="15.75" x14ac:dyDescent="0.25">
      <c r="A41" s="18">
        <v>4</v>
      </c>
      <c r="B41" s="12" t="s">
        <v>21</v>
      </c>
      <c r="C41" s="8" t="s">
        <v>22</v>
      </c>
      <c r="D41" s="8">
        <v>0.6</v>
      </c>
      <c r="E41" s="8">
        <v>872</v>
      </c>
      <c r="F41" s="8">
        <f t="shared" si="3"/>
        <v>523</v>
      </c>
      <c r="G41" s="15"/>
      <c r="H41" s="15"/>
      <c r="I41" s="15"/>
      <c r="J41" s="15"/>
      <c r="K41" s="15"/>
      <c r="L41" s="16"/>
      <c r="M41" s="16"/>
      <c r="O41" s="7"/>
      <c r="P41" s="7"/>
      <c r="Q41" s="16"/>
    </row>
    <row r="42" spans="1:17" ht="15.75" x14ac:dyDescent="0.25">
      <c r="A42" s="18">
        <v>5</v>
      </c>
      <c r="B42" s="12" t="s">
        <v>30</v>
      </c>
      <c r="C42" s="8" t="s">
        <v>31</v>
      </c>
      <c r="D42" s="81">
        <v>0.5</v>
      </c>
      <c r="E42" s="8">
        <v>872</v>
      </c>
      <c r="F42" s="8">
        <f t="shared" si="3"/>
        <v>436</v>
      </c>
      <c r="G42" s="15"/>
      <c r="H42" s="15"/>
      <c r="I42" s="15"/>
      <c r="J42" s="15"/>
      <c r="K42" s="15"/>
      <c r="L42" s="16"/>
      <c r="M42" s="16"/>
      <c r="N42">
        <v>0.2</v>
      </c>
      <c r="O42" s="7"/>
      <c r="P42" s="7"/>
      <c r="Q42" s="16"/>
    </row>
    <row r="43" spans="1:17" ht="15.75" x14ac:dyDescent="0.25">
      <c r="A43" s="18">
        <v>6</v>
      </c>
      <c r="B43" s="12" t="s">
        <v>23</v>
      </c>
      <c r="C43" s="8" t="s">
        <v>24</v>
      </c>
      <c r="D43" s="8">
        <v>0.66</v>
      </c>
      <c r="E43" s="8">
        <v>830</v>
      </c>
      <c r="F43" s="8">
        <f t="shared" si="3"/>
        <v>548</v>
      </c>
      <c r="G43" s="15"/>
      <c r="H43" s="15"/>
      <c r="I43" s="15"/>
      <c r="J43" s="15"/>
      <c r="K43" s="15"/>
      <c r="L43" s="16"/>
      <c r="M43" s="16"/>
      <c r="O43" s="7"/>
      <c r="P43" s="7"/>
      <c r="Q43" s="16"/>
    </row>
    <row r="44" spans="1:17" ht="15.75" x14ac:dyDescent="0.25">
      <c r="A44" s="18"/>
      <c r="B44" s="17" t="s">
        <v>25</v>
      </c>
      <c r="C44" s="8"/>
      <c r="D44" s="19">
        <f>SUM(D38:D43)</f>
        <v>7.032</v>
      </c>
      <c r="E44" s="19"/>
      <c r="F44" s="19">
        <f>SUM(F38:F43)</f>
        <v>6357</v>
      </c>
      <c r="G44" s="15">
        <f>F44*8</f>
        <v>50856</v>
      </c>
      <c r="H44" s="15">
        <f>ROUND(F44*0.2359,0)</f>
        <v>1500</v>
      </c>
      <c r="I44" s="15">
        <v>244.16</v>
      </c>
      <c r="J44" s="15">
        <f>I44*8</f>
        <v>1953.28</v>
      </c>
      <c r="K44" s="15">
        <f>ROUND(I44*0.2359,0)</f>
        <v>58</v>
      </c>
      <c r="L44" s="16">
        <f>G44+J44</f>
        <v>52809.279999999999</v>
      </c>
      <c r="M44" s="16">
        <f>H44+K44</f>
        <v>1558</v>
      </c>
      <c r="O44" s="7">
        <f>ROUND((F44+I44)*12*0.02,0)</f>
        <v>1584</v>
      </c>
      <c r="P44" s="7">
        <f>ROUND(O44*0.2359,0)</f>
        <v>374</v>
      </c>
      <c r="Q44" s="16">
        <f>(F44+H44+I44+K44)*8+O44+P44</f>
        <v>67231.28</v>
      </c>
    </row>
    <row r="45" spans="1:17" ht="15.75" x14ac:dyDescent="0.25">
      <c r="A45" s="121" t="s">
        <v>91</v>
      </c>
      <c r="B45" s="121"/>
      <c r="C45" s="121"/>
      <c r="D45" s="94"/>
      <c r="E45" s="94"/>
      <c r="F45" s="94"/>
      <c r="G45" s="76"/>
      <c r="H45" s="15"/>
      <c r="I45" s="15"/>
      <c r="J45" s="15"/>
      <c r="K45" s="15"/>
      <c r="L45" s="16"/>
      <c r="M45" s="16"/>
      <c r="O45" s="7"/>
      <c r="P45" s="7"/>
      <c r="Q45" s="16"/>
    </row>
    <row r="46" spans="1:17" ht="15.75" customHeight="1" x14ac:dyDescent="0.25">
      <c r="A46" s="122" t="s">
        <v>79</v>
      </c>
      <c r="B46" s="120"/>
      <c r="C46" s="120"/>
      <c r="D46" s="120"/>
      <c r="E46" s="120"/>
      <c r="F46" s="123"/>
      <c r="G46" s="15"/>
      <c r="H46" s="15"/>
      <c r="I46" s="15"/>
      <c r="J46" s="15"/>
      <c r="K46" s="15"/>
      <c r="L46" s="16"/>
      <c r="M46" s="16"/>
      <c r="O46" s="7"/>
      <c r="P46" s="7"/>
      <c r="Q46" s="16"/>
    </row>
    <row r="47" spans="1:17" ht="15.75" x14ac:dyDescent="0.25">
      <c r="A47" s="8">
        <v>1</v>
      </c>
      <c r="B47" s="20" t="s">
        <v>10</v>
      </c>
      <c r="C47" s="8" t="s">
        <v>11</v>
      </c>
      <c r="D47" s="8">
        <v>0.09</v>
      </c>
      <c r="E47" s="8">
        <v>919</v>
      </c>
      <c r="F47" s="8">
        <f>ROUND(D47*E47,0)</f>
        <v>83</v>
      </c>
      <c r="G47" s="15"/>
      <c r="H47" s="15"/>
      <c r="I47" s="15"/>
      <c r="J47" s="15"/>
      <c r="K47" s="15"/>
      <c r="L47" s="16"/>
      <c r="M47" s="16"/>
      <c r="O47" s="7"/>
      <c r="P47" s="7"/>
      <c r="Q47" s="16"/>
    </row>
    <row r="48" spans="1:17" ht="15.75" x14ac:dyDescent="0.25">
      <c r="A48" s="8">
        <v>2</v>
      </c>
      <c r="B48" s="28" t="s">
        <v>42</v>
      </c>
      <c r="C48" s="8" t="s">
        <v>43</v>
      </c>
      <c r="D48" s="8">
        <v>1</v>
      </c>
      <c r="E48" s="8">
        <v>830</v>
      </c>
      <c r="F48" s="8">
        <f>ROUND(D48*E48,0)</f>
        <v>830</v>
      </c>
      <c r="G48" s="15"/>
      <c r="H48" s="15"/>
      <c r="I48" s="15"/>
      <c r="J48" s="15"/>
      <c r="K48" s="15"/>
      <c r="L48" s="16"/>
      <c r="M48" s="16"/>
      <c r="O48" s="7"/>
      <c r="P48" s="7"/>
      <c r="Q48" s="16"/>
    </row>
    <row r="49" spans="1:23" ht="15.75" x14ac:dyDescent="0.25">
      <c r="A49" s="8">
        <v>3</v>
      </c>
      <c r="B49" s="20" t="s">
        <v>44</v>
      </c>
      <c r="C49" s="8" t="s">
        <v>45</v>
      </c>
      <c r="D49" s="8">
        <v>0.5</v>
      </c>
      <c r="E49" s="8">
        <v>830</v>
      </c>
      <c r="F49" s="8">
        <f t="shared" ref="F49:F51" si="4">ROUND(D49*E49,0)</f>
        <v>415</v>
      </c>
      <c r="G49" s="15"/>
      <c r="H49" s="15"/>
      <c r="I49" s="15"/>
      <c r="J49" s="15"/>
      <c r="K49" s="15"/>
      <c r="L49" s="16"/>
      <c r="M49" s="16"/>
      <c r="O49" s="7"/>
      <c r="P49" s="7"/>
      <c r="Q49" s="16"/>
    </row>
    <row r="50" spans="1:23" ht="31.5" x14ac:dyDescent="0.25">
      <c r="A50" s="8">
        <v>4</v>
      </c>
      <c r="B50" s="20" t="s">
        <v>80</v>
      </c>
      <c r="C50" s="60">
        <v>233001</v>
      </c>
      <c r="D50" s="8">
        <v>0.63</v>
      </c>
      <c r="E50" s="8">
        <v>830</v>
      </c>
      <c r="F50" s="8">
        <f t="shared" si="4"/>
        <v>523</v>
      </c>
      <c r="G50" s="15"/>
      <c r="H50" s="15"/>
      <c r="I50" s="15"/>
      <c r="J50" s="15"/>
      <c r="K50" s="15"/>
      <c r="L50" s="16"/>
      <c r="M50" s="16"/>
      <c r="O50" s="7"/>
      <c r="P50" s="7"/>
      <c r="Q50" s="16"/>
    </row>
    <row r="51" spans="1:23" ht="15.75" x14ac:dyDescent="0.25">
      <c r="A51" s="8">
        <v>5</v>
      </c>
      <c r="B51" s="20" t="s">
        <v>77</v>
      </c>
      <c r="C51" s="8" t="s">
        <v>72</v>
      </c>
      <c r="D51" s="8">
        <v>0.4</v>
      </c>
      <c r="E51" s="8">
        <v>830</v>
      </c>
      <c r="F51" s="8">
        <f t="shared" si="4"/>
        <v>332</v>
      </c>
      <c r="G51" s="15"/>
      <c r="H51" s="15"/>
      <c r="I51" s="15"/>
      <c r="J51" s="15"/>
      <c r="K51" s="15"/>
      <c r="L51" s="16"/>
      <c r="M51" s="16"/>
      <c r="O51" s="7"/>
      <c r="P51" s="7"/>
      <c r="Q51" s="16"/>
    </row>
    <row r="52" spans="1:23" ht="15.75" x14ac:dyDescent="0.25">
      <c r="A52" s="18"/>
      <c r="B52" s="17" t="s">
        <v>25</v>
      </c>
      <c r="C52" s="8"/>
      <c r="D52" s="19">
        <f>SUM(D47:D51)</f>
        <v>2.62</v>
      </c>
      <c r="E52" s="19"/>
      <c r="F52" s="19">
        <f>SUM(F47:F51)</f>
        <v>2183</v>
      </c>
      <c r="G52" s="15">
        <f>F52*8</f>
        <v>17464</v>
      </c>
      <c r="H52" s="15">
        <f>ROUND(F52*0.2359,0)</f>
        <v>515</v>
      </c>
      <c r="I52" s="15"/>
      <c r="J52" s="15">
        <f>I52*8</f>
        <v>0</v>
      </c>
      <c r="K52" s="15">
        <f>ROUND(I52*0.2359,0)</f>
        <v>0</v>
      </c>
      <c r="L52" s="16"/>
      <c r="M52" s="16"/>
      <c r="O52" s="7">
        <f>ROUND((F52+I52)*12*0.02,0)</f>
        <v>524</v>
      </c>
      <c r="P52" s="7">
        <f>ROUND(O52*0.2359,0)</f>
        <v>124</v>
      </c>
      <c r="Q52" s="16">
        <f>(F52+H52+I52+K52)*8+O52+P52</f>
        <v>22232</v>
      </c>
    </row>
    <row r="53" spans="1:23" ht="15.75" customHeight="1" x14ac:dyDescent="0.25">
      <c r="A53" s="114" t="s">
        <v>81</v>
      </c>
      <c r="B53" s="115"/>
      <c r="C53" s="115"/>
      <c r="D53" s="115"/>
      <c r="E53" s="115"/>
      <c r="F53" s="124"/>
      <c r="G53" s="15"/>
      <c r="H53" s="15"/>
      <c r="I53" s="15"/>
      <c r="J53" s="15"/>
      <c r="K53" s="15"/>
      <c r="L53" s="16"/>
      <c r="M53" s="72"/>
      <c r="N53" s="73"/>
      <c r="O53" s="99"/>
      <c r="P53" s="99"/>
      <c r="Q53" s="104"/>
      <c r="R53" s="73"/>
      <c r="S53" s="73"/>
      <c r="T53" s="73"/>
      <c r="U53" s="73"/>
      <c r="V53" s="73"/>
      <c r="W53" s="73"/>
    </row>
    <row r="54" spans="1:23" ht="15.75" x14ac:dyDescent="0.25">
      <c r="A54" s="8">
        <v>1</v>
      </c>
      <c r="B54" s="61" t="s">
        <v>17</v>
      </c>
      <c r="C54" s="60" t="s">
        <v>18</v>
      </c>
      <c r="D54" s="60">
        <v>1</v>
      </c>
      <c r="E54" s="60">
        <v>1200</v>
      </c>
      <c r="F54" s="60">
        <f>ROUND(D54*E54,0)</f>
        <v>1200</v>
      </c>
      <c r="G54" s="15"/>
      <c r="H54" s="15"/>
      <c r="I54" s="15"/>
      <c r="J54" s="15"/>
      <c r="K54" s="15"/>
      <c r="L54" s="16"/>
      <c r="M54" s="72"/>
      <c r="N54" s="73"/>
      <c r="O54" s="99"/>
      <c r="P54" s="99"/>
      <c r="Q54" s="104"/>
      <c r="R54" s="73"/>
      <c r="S54" s="73"/>
      <c r="T54" s="73"/>
      <c r="U54" s="73"/>
      <c r="V54" s="73"/>
      <c r="W54" s="73"/>
    </row>
    <row r="55" spans="1:23" ht="15.75" x14ac:dyDescent="0.25">
      <c r="A55" s="8">
        <v>2</v>
      </c>
      <c r="B55" s="62" t="s">
        <v>62</v>
      </c>
      <c r="C55" s="63" t="s">
        <v>9</v>
      </c>
      <c r="D55" s="60">
        <v>0</v>
      </c>
      <c r="E55" s="60">
        <v>960</v>
      </c>
      <c r="F55" s="60">
        <f>ROUND(D55*E55,0)</f>
        <v>0</v>
      </c>
      <c r="G55" s="15"/>
      <c r="H55" s="15"/>
      <c r="I55" s="15"/>
      <c r="J55" s="15"/>
      <c r="K55" s="15"/>
      <c r="L55" s="16"/>
      <c r="M55" s="72"/>
      <c r="N55" s="79">
        <v>1</v>
      </c>
      <c r="O55" s="100"/>
      <c r="P55" s="100"/>
      <c r="Q55" s="105"/>
      <c r="R55" s="73"/>
      <c r="S55" s="73"/>
      <c r="T55" s="73"/>
      <c r="U55" s="73"/>
      <c r="V55" s="73"/>
      <c r="W55" s="73"/>
    </row>
    <row r="56" spans="1:23" ht="15.75" x14ac:dyDescent="0.25">
      <c r="A56" s="8">
        <v>3</v>
      </c>
      <c r="B56" s="80" t="s">
        <v>28</v>
      </c>
      <c r="C56" s="81" t="s">
        <v>11</v>
      </c>
      <c r="D56" s="81">
        <v>0.5</v>
      </c>
      <c r="E56" s="81">
        <v>919</v>
      </c>
      <c r="F56" s="81">
        <f t="shared" ref="F56" si="5">ROUND(D56*E56,0)</f>
        <v>460</v>
      </c>
      <c r="G56" s="15"/>
      <c r="H56" s="15"/>
      <c r="I56" s="15"/>
      <c r="J56" s="15"/>
      <c r="K56" s="15"/>
      <c r="L56" s="16"/>
      <c r="M56" s="72"/>
      <c r="N56" s="79">
        <v>0</v>
      </c>
      <c r="O56" s="100"/>
      <c r="P56" s="100"/>
      <c r="Q56" s="105"/>
      <c r="R56" s="73"/>
      <c r="S56" s="73"/>
      <c r="T56" s="73"/>
      <c r="U56" s="73"/>
      <c r="V56" s="73"/>
      <c r="W56" s="73"/>
    </row>
    <row r="57" spans="1:23" ht="15.75" x14ac:dyDescent="0.25">
      <c r="A57" s="8">
        <v>4</v>
      </c>
      <c r="B57" s="61" t="s">
        <v>46</v>
      </c>
      <c r="C57" s="60" t="s">
        <v>20</v>
      </c>
      <c r="D57" s="60">
        <v>6</v>
      </c>
      <c r="E57" s="60">
        <v>872</v>
      </c>
      <c r="F57" s="60">
        <f>ROUND(D57*E57,0)</f>
        <v>5232</v>
      </c>
      <c r="G57" s="15"/>
      <c r="H57" s="15"/>
      <c r="I57" s="15"/>
      <c r="J57" s="15"/>
      <c r="K57" s="15"/>
      <c r="L57" s="16"/>
      <c r="M57" s="72"/>
      <c r="N57" s="74"/>
      <c r="O57" s="100"/>
      <c r="P57" s="100"/>
      <c r="Q57" s="105"/>
      <c r="R57" s="73"/>
      <c r="S57" s="73"/>
      <c r="T57" s="73"/>
      <c r="U57" s="73"/>
      <c r="V57" s="73"/>
      <c r="W57" s="73"/>
    </row>
    <row r="58" spans="1:23" ht="15.75" x14ac:dyDescent="0.25">
      <c r="A58" s="8">
        <v>5</v>
      </c>
      <c r="B58" s="61" t="s">
        <v>47</v>
      </c>
      <c r="C58" s="60" t="s">
        <v>22</v>
      </c>
      <c r="D58" s="82">
        <v>0.75</v>
      </c>
      <c r="E58" s="60">
        <v>872</v>
      </c>
      <c r="F58" s="60">
        <f t="shared" ref="F58:F61" si="6">ROUND(D58*E58,0)</f>
        <v>654</v>
      </c>
      <c r="G58" s="15"/>
      <c r="H58" s="15"/>
      <c r="I58" s="15"/>
      <c r="J58" s="15"/>
      <c r="K58" s="15"/>
      <c r="L58" s="16"/>
      <c r="M58" s="72"/>
      <c r="N58" s="79">
        <v>1</v>
      </c>
      <c r="O58" s="99"/>
      <c r="P58" s="99"/>
      <c r="Q58" s="104"/>
      <c r="R58" s="73"/>
      <c r="S58" s="73"/>
      <c r="T58" s="73"/>
      <c r="U58" s="73"/>
      <c r="V58" s="73"/>
      <c r="W58" s="73"/>
    </row>
    <row r="59" spans="1:23" ht="15.75" x14ac:dyDescent="0.25">
      <c r="A59" s="8">
        <v>6</v>
      </c>
      <c r="B59" s="61" t="s">
        <v>30</v>
      </c>
      <c r="C59" s="64" t="s">
        <v>31</v>
      </c>
      <c r="D59" s="82">
        <v>0.625</v>
      </c>
      <c r="E59" s="60">
        <v>872</v>
      </c>
      <c r="F59" s="60">
        <f t="shared" si="6"/>
        <v>545</v>
      </c>
      <c r="G59" s="15"/>
      <c r="H59" s="15"/>
      <c r="I59" s="15"/>
      <c r="J59" s="15"/>
      <c r="K59" s="15"/>
      <c r="L59" s="16"/>
      <c r="M59" s="72"/>
      <c r="N59" s="79">
        <v>1</v>
      </c>
      <c r="O59" s="99"/>
      <c r="P59" s="99"/>
      <c r="Q59" s="104"/>
      <c r="R59" s="73"/>
      <c r="S59" s="73"/>
      <c r="T59" s="73"/>
      <c r="U59" s="73"/>
      <c r="V59" s="73"/>
      <c r="W59" s="73"/>
    </row>
    <row r="60" spans="1:23" ht="15.75" x14ac:dyDescent="0.25">
      <c r="A60" s="8">
        <v>7</v>
      </c>
      <c r="B60" s="61" t="s">
        <v>23</v>
      </c>
      <c r="C60" s="60">
        <v>235201</v>
      </c>
      <c r="D60" s="82">
        <v>0.46</v>
      </c>
      <c r="E60" s="60">
        <v>830</v>
      </c>
      <c r="F60" s="60">
        <f t="shared" si="6"/>
        <v>382</v>
      </c>
      <c r="G60" s="15"/>
      <c r="H60" s="15"/>
      <c r="I60" s="15"/>
      <c r="J60" s="15"/>
      <c r="K60" s="15"/>
      <c r="L60" s="16"/>
      <c r="M60" s="72"/>
      <c r="N60" s="79">
        <v>0.86</v>
      </c>
      <c r="O60" s="99"/>
      <c r="P60" s="99"/>
      <c r="Q60" s="104"/>
      <c r="R60" s="73"/>
      <c r="S60" s="73"/>
      <c r="T60" s="73"/>
      <c r="U60" s="73"/>
      <c r="V60" s="73"/>
      <c r="W60" s="73"/>
    </row>
    <row r="61" spans="1:23" ht="15.75" x14ac:dyDescent="0.25">
      <c r="A61" s="8">
        <v>8</v>
      </c>
      <c r="B61" s="22" t="s">
        <v>119</v>
      </c>
      <c r="C61" s="44" t="s">
        <v>66</v>
      </c>
      <c r="D61" s="8">
        <v>0.5</v>
      </c>
      <c r="E61" s="8">
        <v>830</v>
      </c>
      <c r="F61" s="8">
        <f t="shared" si="6"/>
        <v>415</v>
      </c>
      <c r="G61" s="15"/>
      <c r="H61" s="15"/>
      <c r="I61" s="15"/>
      <c r="J61" s="15"/>
      <c r="K61" s="15"/>
      <c r="L61" s="16"/>
      <c r="M61" s="72"/>
      <c r="N61" s="73"/>
      <c r="O61" s="99"/>
      <c r="P61" s="99"/>
      <c r="Q61" s="104"/>
      <c r="R61" s="73"/>
      <c r="S61" s="73"/>
      <c r="T61" s="73"/>
      <c r="U61" s="73"/>
      <c r="V61" s="73"/>
      <c r="W61" s="73"/>
    </row>
    <row r="62" spans="1:23" ht="15.75" x14ac:dyDescent="0.25">
      <c r="A62" s="18"/>
      <c r="B62" s="17" t="s">
        <v>25</v>
      </c>
      <c r="C62" s="8"/>
      <c r="D62" s="19">
        <f>SUM(D54:D61)</f>
        <v>9.8350000000000009</v>
      </c>
      <c r="E62" s="19"/>
      <c r="F62" s="19">
        <f>SUM(F54:F61)</f>
        <v>8888</v>
      </c>
      <c r="G62" s="15">
        <f>F62*8</f>
        <v>71104</v>
      </c>
      <c r="H62" s="15">
        <f>ROUND(F62*0.2359,0)</f>
        <v>2097</v>
      </c>
      <c r="I62" s="15"/>
      <c r="J62" s="15">
        <f>I62*8</f>
        <v>0</v>
      </c>
      <c r="K62" s="15">
        <f>ROUND(I62*0.2359,0)</f>
        <v>0</v>
      </c>
      <c r="L62" s="16"/>
      <c r="M62" s="16"/>
      <c r="O62" s="7">
        <f>ROUND((F62+I62)*12*0.02,0)</f>
        <v>2133</v>
      </c>
      <c r="P62" s="7">
        <f>ROUND(O62*0.2359,0)</f>
        <v>503</v>
      </c>
      <c r="Q62" s="16">
        <f>(F62+H62+I62+K62)*8+O62+P62</f>
        <v>90516</v>
      </c>
    </row>
    <row r="63" spans="1:23" ht="15.75" customHeight="1" x14ac:dyDescent="0.25">
      <c r="A63" s="125" t="s">
        <v>82</v>
      </c>
      <c r="B63" s="126"/>
      <c r="C63" s="126"/>
      <c r="D63" s="126"/>
      <c r="E63" s="126"/>
      <c r="F63" s="127"/>
      <c r="G63" s="15"/>
      <c r="H63" s="15"/>
      <c r="I63" s="15"/>
      <c r="J63" s="15"/>
      <c r="K63" s="15"/>
      <c r="L63" s="16"/>
      <c r="M63" s="16"/>
      <c r="O63" s="7"/>
      <c r="P63" s="7"/>
      <c r="Q63" s="16"/>
    </row>
    <row r="64" spans="1:23" ht="15.75" x14ac:dyDescent="0.25">
      <c r="A64" s="48">
        <v>1</v>
      </c>
      <c r="B64" s="65" t="s">
        <v>7</v>
      </c>
      <c r="C64" s="50" t="s">
        <v>18</v>
      </c>
      <c r="D64" s="66">
        <v>1</v>
      </c>
      <c r="E64" s="66">
        <v>1150</v>
      </c>
      <c r="F64" s="60">
        <f>ROUND(D64*E64,0)</f>
        <v>1150</v>
      </c>
      <c r="G64" s="15"/>
      <c r="H64" s="15"/>
      <c r="I64" s="15"/>
      <c r="J64" s="15"/>
      <c r="K64" s="15"/>
      <c r="L64" s="16"/>
      <c r="M64" s="16"/>
      <c r="O64" s="7"/>
      <c r="P64" s="7"/>
      <c r="Q64" s="16"/>
    </row>
    <row r="65" spans="1:17" ht="15.75" x14ac:dyDescent="0.25">
      <c r="A65" s="48">
        <v>2</v>
      </c>
      <c r="B65" s="49" t="s">
        <v>67</v>
      </c>
      <c r="C65" s="50" t="s">
        <v>68</v>
      </c>
      <c r="D65" s="106">
        <v>1.63</v>
      </c>
      <c r="E65" s="50">
        <v>830</v>
      </c>
      <c r="F65" s="8">
        <f t="shared" ref="F65" si="7">ROUND(D65*E65,0)</f>
        <v>1353</v>
      </c>
      <c r="G65" s="15"/>
      <c r="H65" s="15"/>
      <c r="I65" s="15"/>
      <c r="J65" s="15"/>
      <c r="K65" s="15"/>
      <c r="L65" s="16"/>
      <c r="M65" s="16"/>
      <c r="O65" s="7"/>
      <c r="P65" s="7"/>
      <c r="Q65" s="16"/>
    </row>
    <row r="66" spans="1:17" ht="15.75" x14ac:dyDescent="0.25">
      <c r="A66" s="18"/>
      <c r="B66" s="17" t="s">
        <v>25</v>
      </c>
      <c r="C66" s="8"/>
      <c r="D66" s="19">
        <f>SUM(D64:D65)</f>
        <v>2.63</v>
      </c>
      <c r="E66" s="19"/>
      <c r="F66" s="19">
        <f>SUM(F64:F65)</f>
        <v>2503</v>
      </c>
      <c r="G66" s="15">
        <f>F66*8</f>
        <v>20024</v>
      </c>
      <c r="H66" s="15">
        <f>ROUND(F66*0.2359,0)</f>
        <v>590</v>
      </c>
      <c r="I66" s="15"/>
      <c r="J66" s="15">
        <f>I66*8</f>
        <v>0</v>
      </c>
      <c r="K66" s="15">
        <f>ROUND(I66*0.2359,0)</f>
        <v>0</v>
      </c>
      <c r="L66" s="16"/>
      <c r="M66" s="16"/>
      <c r="O66" s="7">
        <f>ROUND((F66+I66)*12*0.02,0)</f>
        <v>601</v>
      </c>
      <c r="P66" s="7">
        <f>ROUND(O66*0.2359,0)</f>
        <v>142</v>
      </c>
      <c r="Q66" s="16">
        <f>(F66+H66+I66+K66)*8+O66+P66</f>
        <v>25487</v>
      </c>
    </row>
    <row r="67" spans="1:17" ht="15.75" x14ac:dyDescent="0.25">
      <c r="A67" s="121" t="s">
        <v>92</v>
      </c>
      <c r="B67" s="121"/>
      <c r="C67" s="121"/>
      <c r="D67" s="94"/>
      <c r="E67" s="94"/>
      <c r="F67" s="94"/>
      <c r="G67" s="15"/>
      <c r="H67" s="15"/>
      <c r="I67" s="15"/>
      <c r="J67" s="15"/>
      <c r="K67" s="15"/>
      <c r="L67" s="16"/>
      <c r="M67" s="16"/>
      <c r="O67" s="7"/>
      <c r="P67" s="7"/>
      <c r="Q67" s="16"/>
    </row>
    <row r="68" spans="1:17" ht="15.75" x14ac:dyDescent="0.25">
      <c r="A68" s="118" t="s">
        <v>32</v>
      </c>
      <c r="B68" s="119"/>
      <c r="C68" s="119"/>
      <c r="D68" s="6"/>
      <c r="E68" s="6"/>
      <c r="F68" s="6"/>
      <c r="G68" s="15"/>
      <c r="H68" s="15"/>
      <c r="I68" s="15"/>
      <c r="J68" s="15"/>
      <c r="K68" s="15"/>
      <c r="L68" s="16"/>
      <c r="M68" s="16"/>
      <c r="O68" s="7"/>
      <c r="P68" s="7"/>
      <c r="Q68" s="16"/>
    </row>
    <row r="69" spans="1:17" ht="15.75" x14ac:dyDescent="0.25">
      <c r="A69" s="18">
        <v>1</v>
      </c>
      <c r="B69" s="9" t="s">
        <v>7</v>
      </c>
      <c r="C69" s="8">
        <v>134508</v>
      </c>
      <c r="D69" s="8">
        <v>0.05</v>
      </c>
      <c r="E69" s="8">
        <v>1110</v>
      </c>
      <c r="F69" s="8">
        <f>ROUND(D69*E69,0)</f>
        <v>56</v>
      </c>
      <c r="G69" s="15"/>
      <c r="H69" s="15"/>
      <c r="I69" s="15"/>
      <c r="J69" s="15"/>
      <c r="K69" s="15"/>
      <c r="L69" s="16"/>
      <c r="M69" s="16"/>
      <c r="O69" s="7"/>
      <c r="P69" s="7"/>
      <c r="Q69" s="16"/>
    </row>
    <row r="70" spans="1:17" ht="15.75" x14ac:dyDescent="0.25">
      <c r="A70" s="18">
        <v>2</v>
      </c>
      <c r="B70" s="20" t="s">
        <v>8</v>
      </c>
      <c r="C70" s="8" t="s">
        <v>9</v>
      </c>
      <c r="D70" s="8">
        <v>0.35</v>
      </c>
      <c r="E70" s="8">
        <v>919</v>
      </c>
      <c r="F70" s="8">
        <f t="shared" ref="F70:F72" si="8">ROUND(D70*E70,0)</f>
        <v>322</v>
      </c>
      <c r="G70" s="15"/>
      <c r="H70" s="15"/>
      <c r="I70" s="15"/>
      <c r="J70" s="15"/>
      <c r="K70" s="15"/>
      <c r="L70" s="16"/>
      <c r="M70" s="16"/>
      <c r="O70" s="7"/>
      <c r="P70" s="7"/>
      <c r="Q70" s="16"/>
    </row>
    <row r="71" spans="1:17" ht="15.75" x14ac:dyDescent="0.25">
      <c r="A71" s="18">
        <v>3</v>
      </c>
      <c r="B71" s="9" t="s">
        <v>10</v>
      </c>
      <c r="C71" s="8" t="s">
        <v>11</v>
      </c>
      <c r="D71" s="8">
        <v>7.1999999999999995E-2</v>
      </c>
      <c r="E71" s="8">
        <v>919</v>
      </c>
      <c r="F71" s="8">
        <f t="shared" si="8"/>
        <v>66</v>
      </c>
      <c r="G71" s="15"/>
      <c r="H71" s="15"/>
      <c r="I71" s="15"/>
      <c r="J71" s="15"/>
      <c r="K71" s="15"/>
      <c r="L71" s="16"/>
      <c r="M71" s="16"/>
      <c r="O71" s="7"/>
      <c r="P71" s="7"/>
      <c r="Q71" s="16"/>
    </row>
    <row r="72" spans="1:17" ht="15.75" x14ac:dyDescent="0.25">
      <c r="A72" s="18">
        <v>4</v>
      </c>
      <c r="B72" s="20" t="s">
        <v>33</v>
      </c>
      <c r="C72" s="8" t="s">
        <v>13</v>
      </c>
      <c r="D72" s="8">
        <v>0.96699999999999997</v>
      </c>
      <c r="E72" s="8">
        <v>830</v>
      </c>
      <c r="F72" s="8">
        <f t="shared" si="8"/>
        <v>803</v>
      </c>
      <c r="G72" s="15"/>
      <c r="H72" s="15"/>
      <c r="I72" s="15"/>
      <c r="J72" s="15"/>
      <c r="K72" s="15"/>
      <c r="L72" s="16"/>
      <c r="M72" s="16"/>
      <c r="O72" s="7"/>
      <c r="P72" s="7"/>
      <c r="Q72" s="16"/>
    </row>
    <row r="73" spans="1:17" ht="15.75" x14ac:dyDescent="0.25">
      <c r="A73" s="8"/>
      <c r="B73" s="21" t="s">
        <v>16</v>
      </c>
      <c r="C73" s="4"/>
      <c r="D73" s="4">
        <f>SUM(D69:D72)</f>
        <v>1.4390000000000001</v>
      </c>
      <c r="E73" s="4"/>
      <c r="F73" s="4">
        <f>SUM(F69:F72)</f>
        <v>1247</v>
      </c>
      <c r="G73" s="15">
        <f>F73*8</f>
        <v>9976</v>
      </c>
      <c r="H73" s="15">
        <f>ROUND(F73*0.2359,0)</f>
        <v>294</v>
      </c>
      <c r="I73" s="15"/>
      <c r="J73" s="15">
        <f>I73*8</f>
        <v>0</v>
      </c>
      <c r="K73" s="15">
        <f>ROUND(I73*0.2359,0)</f>
        <v>0</v>
      </c>
      <c r="L73" s="16">
        <f>G73+J73</f>
        <v>9976</v>
      </c>
      <c r="M73" s="16">
        <f>H73+K73</f>
        <v>294</v>
      </c>
      <c r="O73" s="7">
        <f>ROUND((F73+I73)*12*0.02,0)</f>
        <v>299</v>
      </c>
      <c r="P73" s="7">
        <f>ROUND(O73*0.2359,0)</f>
        <v>71</v>
      </c>
      <c r="Q73" s="16">
        <f>(F73+H73+I73+K73)*8+O73+P73</f>
        <v>12698</v>
      </c>
    </row>
    <row r="74" spans="1:17" ht="15.75" customHeight="1" x14ac:dyDescent="0.25">
      <c r="A74" s="114" t="s">
        <v>115</v>
      </c>
      <c r="B74" s="115"/>
      <c r="C74" s="115"/>
      <c r="D74" s="6"/>
      <c r="E74" s="6"/>
      <c r="F74" s="6"/>
      <c r="G74" s="15"/>
      <c r="H74" s="15"/>
      <c r="I74" s="15"/>
      <c r="J74" s="15"/>
      <c r="K74" s="15"/>
      <c r="L74" s="16"/>
      <c r="M74" s="16"/>
      <c r="O74" s="7"/>
      <c r="P74" s="7"/>
      <c r="Q74" s="16"/>
    </row>
    <row r="75" spans="1:17" ht="15.75" x14ac:dyDescent="0.25">
      <c r="A75" s="8">
        <v>1</v>
      </c>
      <c r="B75" s="20" t="s">
        <v>34</v>
      </c>
      <c r="C75" s="8" t="s">
        <v>18</v>
      </c>
      <c r="D75" s="8">
        <v>0.8</v>
      </c>
      <c r="E75" s="8">
        <v>1110</v>
      </c>
      <c r="F75" s="8">
        <f>ROUND(D75*E75,0)</f>
        <v>888</v>
      </c>
      <c r="G75" s="15"/>
      <c r="H75" s="15"/>
      <c r="I75" s="15"/>
      <c r="J75" s="15"/>
      <c r="K75" s="15"/>
      <c r="L75" s="16"/>
      <c r="M75" s="16"/>
      <c r="O75" s="7"/>
      <c r="P75" s="7"/>
      <c r="Q75" s="16"/>
    </row>
    <row r="76" spans="1:17" ht="15.75" x14ac:dyDescent="0.25">
      <c r="A76" s="8">
        <v>2</v>
      </c>
      <c r="B76" s="20" t="s">
        <v>19</v>
      </c>
      <c r="C76" s="8" t="s">
        <v>20</v>
      </c>
      <c r="D76" s="81">
        <v>2.3759999999999999</v>
      </c>
      <c r="E76" s="8">
        <v>872</v>
      </c>
      <c r="F76" s="8">
        <f t="shared" ref="F76:F79" si="9">ROUND(D76*E76,0)</f>
        <v>2072</v>
      </c>
      <c r="G76" s="15"/>
      <c r="H76" s="15"/>
      <c r="I76" s="15"/>
      <c r="J76" s="15"/>
      <c r="K76" s="15"/>
      <c r="L76" s="16"/>
      <c r="M76" s="16"/>
      <c r="N76">
        <v>2.2759999999999998</v>
      </c>
      <c r="O76" s="7"/>
      <c r="P76" s="7"/>
      <c r="Q76" s="16"/>
    </row>
    <row r="77" spans="1:17" ht="15.75" x14ac:dyDescent="0.25">
      <c r="A77" s="8">
        <v>3</v>
      </c>
      <c r="B77" s="20" t="s">
        <v>21</v>
      </c>
      <c r="C77" s="8" t="s">
        <v>22</v>
      </c>
      <c r="D77" s="8">
        <v>0.3</v>
      </c>
      <c r="E77" s="8">
        <v>872</v>
      </c>
      <c r="F77" s="8">
        <f t="shared" si="9"/>
        <v>262</v>
      </c>
      <c r="G77" s="15"/>
      <c r="H77" s="15"/>
      <c r="I77" s="15"/>
      <c r="J77" s="15"/>
      <c r="K77" s="15"/>
      <c r="L77" s="16"/>
      <c r="M77" s="16"/>
      <c r="O77" s="7"/>
      <c r="P77" s="7"/>
      <c r="Q77" s="16"/>
    </row>
    <row r="78" spans="1:17" ht="15.75" x14ac:dyDescent="0.25">
      <c r="A78" s="8">
        <v>4</v>
      </c>
      <c r="B78" s="83" t="s">
        <v>30</v>
      </c>
      <c r="C78" s="84" t="s">
        <v>31</v>
      </c>
      <c r="D78" s="85">
        <v>0.25</v>
      </c>
      <c r="E78" s="85">
        <v>872</v>
      </c>
      <c r="F78" s="82">
        <f t="shared" si="9"/>
        <v>218</v>
      </c>
      <c r="G78" s="15"/>
      <c r="H78" s="15"/>
      <c r="I78" s="15"/>
      <c r="J78" s="15"/>
      <c r="K78" s="15"/>
      <c r="L78" s="16"/>
      <c r="M78" s="16"/>
      <c r="O78" s="7"/>
      <c r="P78" s="7"/>
      <c r="Q78" s="16"/>
    </row>
    <row r="79" spans="1:17" ht="15.75" x14ac:dyDescent="0.25">
      <c r="A79" s="8">
        <v>5</v>
      </c>
      <c r="B79" s="20" t="s">
        <v>23</v>
      </c>
      <c r="C79" s="8" t="s">
        <v>24</v>
      </c>
      <c r="D79" s="8">
        <v>0.12</v>
      </c>
      <c r="E79" s="8">
        <v>830</v>
      </c>
      <c r="F79" s="8">
        <f t="shared" si="9"/>
        <v>100</v>
      </c>
      <c r="G79" s="15"/>
      <c r="H79" s="15"/>
      <c r="I79" s="15"/>
      <c r="J79" s="15"/>
      <c r="K79" s="15"/>
      <c r="L79" s="16"/>
      <c r="M79" s="16"/>
      <c r="O79" s="7"/>
      <c r="P79" s="7"/>
      <c r="Q79" s="16"/>
    </row>
    <row r="80" spans="1:17" ht="15.75" x14ac:dyDescent="0.25">
      <c r="A80" s="60"/>
      <c r="B80" s="96" t="s">
        <v>25</v>
      </c>
      <c r="C80" s="60"/>
      <c r="D80" s="97">
        <f>SUM(D75:D79)</f>
        <v>3.8460000000000001</v>
      </c>
      <c r="E80" s="97"/>
      <c r="F80" s="97">
        <f>SUM(F75:F79)</f>
        <v>3540</v>
      </c>
      <c r="G80" s="15">
        <f>F80*8</f>
        <v>28320</v>
      </c>
      <c r="H80" s="15">
        <f>ROUND(F80*0.2359,0)</f>
        <v>835</v>
      </c>
      <c r="I80" s="15">
        <v>0</v>
      </c>
      <c r="J80" s="15">
        <f>I80*8</f>
        <v>0</v>
      </c>
      <c r="K80" s="15">
        <f>ROUND(I80*0.2359,0)</f>
        <v>0</v>
      </c>
      <c r="L80" s="16">
        <f>G80+J80</f>
        <v>28320</v>
      </c>
      <c r="M80" s="16">
        <f>H80+K80</f>
        <v>835</v>
      </c>
      <c r="O80" s="7">
        <f>ROUND((F80+I80)*12*0.02,0)</f>
        <v>850</v>
      </c>
      <c r="P80" s="7">
        <f>ROUND(O80*0.2359,0)</f>
        <v>201</v>
      </c>
      <c r="Q80" s="16">
        <f>(F80+H80+I80+K80)*8+O80+P80</f>
        <v>36051</v>
      </c>
    </row>
    <row r="81" spans="1:17" ht="15.75" x14ac:dyDescent="0.25">
      <c r="A81" s="121" t="s">
        <v>114</v>
      </c>
      <c r="B81" s="121"/>
      <c r="C81" s="121"/>
      <c r="D81" s="95"/>
      <c r="E81" s="95"/>
      <c r="F81" s="95"/>
      <c r="G81" s="76"/>
      <c r="H81" s="15"/>
      <c r="I81" s="15"/>
      <c r="J81" s="15"/>
      <c r="K81" s="15"/>
      <c r="L81" s="16"/>
      <c r="M81" s="16"/>
      <c r="O81" s="7"/>
      <c r="P81" s="7"/>
      <c r="Q81" s="16"/>
    </row>
    <row r="82" spans="1:17" ht="15.75" customHeight="1" x14ac:dyDescent="0.25">
      <c r="A82" s="118" t="s">
        <v>83</v>
      </c>
      <c r="B82" s="119"/>
      <c r="C82" s="119"/>
      <c r="D82" s="119"/>
      <c r="E82" s="119"/>
      <c r="F82" s="128"/>
      <c r="G82" s="15"/>
      <c r="H82" s="15"/>
      <c r="I82" s="15"/>
      <c r="J82" s="15"/>
      <c r="K82" s="15"/>
      <c r="L82" s="16"/>
      <c r="M82" s="16"/>
      <c r="O82" s="7"/>
      <c r="P82" s="7"/>
      <c r="Q82" s="16"/>
    </row>
    <row r="83" spans="1:17" ht="15.75" x14ac:dyDescent="0.25">
      <c r="A83" s="8">
        <v>1</v>
      </c>
      <c r="B83" s="28" t="s">
        <v>42</v>
      </c>
      <c r="C83" s="8" t="s">
        <v>43</v>
      </c>
      <c r="D83" s="10">
        <v>0.9</v>
      </c>
      <c r="E83" s="8">
        <v>880</v>
      </c>
      <c r="F83" s="11">
        <f>ROUND(D83*E83,0)</f>
        <v>792</v>
      </c>
      <c r="G83" s="15"/>
      <c r="H83" s="15"/>
      <c r="I83" s="15"/>
      <c r="J83" s="15"/>
      <c r="K83" s="15"/>
      <c r="L83" s="16"/>
      <c r="M83" s="16"/>
      <c r="O83" s="7"/>
      <c r="P83" s="7"/>
      <c r="Q83" s="16"/>
    </row>
    <row r="84" spans="1:17" s="56" customFormat="1" ht="15.75" x14ac:dyDescent="0.25">
      <c r="A84" s="4"/>
      <c r="B84" s="17" t="s">
        <v>25</v>
      </c>
      <c r="C84" s="4"/>
      <c r="D84" s="4">
        <f>SUM(D83)</f>
        <v>0.9</v>
      </c>
      <c r="E84" s="4"/>
      <c r="F84" s="4">
        <f>SUM(F83)</f>
        <v>792</v>
      </c>
      <c r="G84" s="15">
        <f>F84*8</f>
        <v>6336</v>
      </c>
      <c r="H84" s="15">
        <f>ROUND(F84*0.2359,0)</f>
        <v>187</v>
      </c>
      <c r="I84" s="16"/>
      <c r="J84" s="15">
        <f>I84*8</f>
        <v>0</v>
      </c>
      <c r="K84" s="15">
        <f>ROUND(I84*0.2359,0)</f>
        <v>0</v>
      </c>
      <c r="L84" s="16"/>
      <c r="M84" s="16"/>
      <c r="O84" s="7">
        <f>ROUND((F84+I84)*12*0.02,0)</f>
        <v>190</v>
      </c>
      <c r="P84" s="7">
        <f>ROUND(O84*0.2359,0)</f>
        <v>45</v>
      </c>
      <c r="Q84" s="16">
        <f>(F84+H84+I84+K84)*8+O84+P84</f>
        <v>8067</v>
      </c>
    </row>
    <row r="85" spans="1:17" ht="15.75" customHeight="1" x14ac:dyDescent="0.25">
      <c r="A85" s="114" t="s">
        <v>84</v>
      </c>
      <c r="B85" s="115"/>
      <c r="C85" s="115"/>
      <c r="D85" s="115"/>
      <c r="E85" s="115"/>
      <c r="F85" s="124"/>
      <c r="G85" s="15"/>
      <c r="H85" s="15"/>
      <c r="I85" s="15"/>
      <c r="J85" s="15"/>
      <c r="K85" s="15"/>
      <c r="L85" s="16"/>
      <c r="M85" s="16"/>
      <c r="O85" s="7"/>
      <c r="P85" s="7"/>
      <c r="Q85" s="16"/>
    </row>
    <row r="86" spans="1:17" ht="15.75" x14ac:dyDescent="0.25">
      <c r="A86" s="8">
        <v>1</v>
      </c>
      <c r="B86" s="20" t="s">
        <v>17</v>
      </c>
      <c r="C86" s="8" t="s">
        <v>18</v>
      </c>
      <c r="D86" s="11">
        <v>1</v>
      </c>
      <c r="E86" s="11">
        <v>1169</v>
      </c>
      <c r="F86" s="8">
        <f>ROUND(D86*E86,0)</f>
        <v>1169</v>
      </c>
      <c r="G86" s="15"/>
      <c r="H86" s="15"/>
      <c r="I86" s="15"/>
      <c r="J86" s="15"/>
      <c r="K86" s="15"/>
      <c r="L86" s="16"/>
      <c r="M86" s="16"/>
      <c r="O86" s="7"/>
      <c r="P86" s="7"/>
      <c r="Q86" s="16"/>
    </row>
    <row r="87" spans="1:17" ht="15.75" x14ac:dyDescent="0.25">
      <c r="A87" s="8">
        <v>2</v>
      </c>
      <c r="B87" s="61" t="s">
        <v>36</v>
      </c>
      <c r="C87" s="64" t="s">
        <v>37</v>
      </c>
      <c r="D87" s="85">
        <v>0.5</v>
      </c>
      <c r="E87" s="67">
        <v>919</v>
      </c>
      <c r="F87" s="60">
        <f>ROUND(D87*E87,0)</f>
        <v>460</v>
      </c>
      <c r="G87" s="15"/>
      <c r="H87" s="15"/>
      <c r="I87" s="15"/>
      <c r="J87" s="15"/>
      <c r="K87" s="15"/>
      <c r="L87" s="16"/>
      <c r="M87" s="16"/>
      <c r="N87" s="86">
        <v>1</v>
      </c>
      <c r="O87" s="7"/>
      <c r="P87" s="7"/>
      <c r="Q87" s="16"/>
    </row>
    <row r="88" spans="1:17" ht="15.75" x14ac:dyDescent="0.25">
      <c r="A88" s="8">
        <v>3</v>
      </c>
      <c r="B88" s="61" t="s">
        <v>46</v>
      </c>
      <c r="C88" s="60" t="s">
        <v>20</v>
      </c>
      <c r="D88" s="85">
        <v>7.01</v>
      </c>
      <c r="E88" s="67">
        <v>872</v>
      </c>
      <c r="F88" s="60">
        <f t="shared" ref="F88:F91" si="10">ROUND(D88*E88,0)</f>
        <v>6113</v>
      </c>
      <c r="G88" s="15"/>
      <c r="H88" s="15"/>
      <c r="I88" s="15"/>
      <c r="J88" s="15"/>
      <c r="K88" s="15"/>
      <c r="L88" s="16"/>
      <c r="M88" s="16"/>
      <c r="N88" s="86">
        <v>7</v>
      </c>
      <c r="O88" s="7"/>
      <c r="P88" s="7"/>
      <c r="Q88" s="16"/>
    </row>
    <row r="89" spans="1:17" ht="15.75" x14ac:dyDescent="0.25">
      <c r="A89" s="8">
        <v>4</v>
      </c>
      <c r="B89" s="61" t="s">
        <v>47</v>
      </c>
      <c r="C89" s="64" t="s">
        <v>22</v>
      </c>
      <c r="D89" s="85">
        <v>0.9</v>
      </c>
      <c r="E89" s="67">
        <v>872</v>
      </c>
      <c r="F89" s="60">
        <f t="shared" si="10"/>
        <v>785</v>
      </c>
      <c r="G89" s="15"/>
      <c r="H89" s="15"/>
      <c r="I89" s="15"/>
      <c r="J89" s="15"/>
      <c r="K89" s="15"/>
      <c r="L89" s="16"/>
      <c r="M89" s="16"/>
      <c r="N89" s="86">
        <v>1</v>
      </c>
      <c r="O89" s="7"/>
      <c r="P89" s="7"/>
      <c r="Q89" s="16"/>
    </row>
    <row r="90" spans="1:17" ht="15.75" x14ac:dyDescent="0.25">
      <c r="A90" s="8">
        <v>5</v>
      </c>
      <c r="B90" s="61" t="s">
        <v>30</v>
      </c>
      <c r="C90" s="64" t="s">
        <v>31</v>
      </c>
      <c r="D90" s="85">
        <v>0.75</v>
      </c>
      <c r="E90" s="67">
        <v>872</v>
      </c>
      <c r="F90" s="60">
        <f t="shared" si="10"/>
        <v>654</v>
      </c>
      <c r="G90" s="15"/>
      <c r="H90" s="15"/>
      <c r="I90" s="15"/>
      <c r="J90" s="15"/>
      <c r="K90" s="15"/>
      <c r="L90" s="16"/>
      <c r="M90" s="16"/>
      <c r="N90" s="86">
        <v>0.68799999999999994</v>
      </c>
      <c r="O90" s="7"/>
      <c r="P90" s="7"/>
      <c r="Q90" s="16"/>
    </row>
    <row r="91" spans="1:17" ht="15.75" x14ac:dyDescent="0.25">
      <c r="A91" s="8">
        <v>6</v>
      </c>
      <c r="B91" s="20" t="s">
        <v>23</v>
      </c>
      <c r="C91" s="8">
        <v>235201</v>
      </c>
      <c r="D91" s="11">
        <v>0.26700000000000002</v>
      </c>
      <c r="E91" s="11">
        <v>830</v>
      </c>
      <c r="F91" s="8">
        <f t="shared" si="10"/>
        <v>222</v>
      </c>
      <c r="G91" s="15"/>
      <c r="H91" s="15"/>
      <c r="I91" s="15"/>
      <c r="J91" s="15"/>
      <c r="K91" s="15"/>
      <c r="L91" s="16"/>
      <c r="M91" s="16"/>
      <c r="N91" s="71"/>
      <c r="O91" s="7"/>
      <c r="P91" s="7"/>
      <c r="Q91" s="16"/>
    </row>
    <row r="92" spans="1:17" s="56" customFormat="1" ht="15.75" x14ac:dyDescent="0.25">
      <c r="A92" s="4"/>
      <c r="B92" s="17" t="s">
        <v>25</v>
      </c>
      <c r="C92" s="4"/>
      <c r="D92" s="4">
        <f>SUM(D86:D91)</f>
        <v>10.427</v>
      </c>
      <c r="E92" s="4"/>
      <c r="F92" s="4">
        <f>SUM(F86:F91)</f>
        <v>9403</v>
      </c>
      <c r="G92" s="15">
        <f>F92*8</f>
        <v>75224</v>
      </c>
      <c r="H92" s="15">
        <f>ROUND(F92*0.2359,0)</f>
        <v>2218</v>
      </c>
      <c r="I92" s="15">
        <v>82.84</v>
      </c>
      <c r="J92" s="15">
        <f>I92*8</f>
        <v>662.72</v>
      </c>
      <c r="K92" s="15">
        <f>ROUND(I92*0.2359,0)</f>
        <v>20</v>
      </c>
      <c r="L92" s="16"/>
      <c r="M92" s="16"/>
      <c r="O92" s="7">
        <f>ROUND((F92+I92)*12*0.02,0)</f>
        <v>2277</v>
      </c>
      <c r="P92" s="7">
        <f>ROUND(O92*0.2359,0)</f>
        <v>537</v>
      </c>
      <c r="Q92" s="16">
        <f>(F92+H92+I92+K92)*8+O92+P92</f>
        <v>96604.72</v>
      </c>
    </row>
    <row r="93" spans="1:17" ht="15.75" customHeight="1" x14ac:dyDescent="0.25">
      <c r="A93" s="114" t="s">
        <v>113</v>
      </c>
      <c r="B93" s="115"/>
      <c r="C93" s="115"/>
      <c r="D93" s="115"/>
      <c r="E93" s="115"/>
      <c r="F93" s="124"/>
      <c r="G93" s="15"/>
      <c r="H93" s="15"/>
      <c r="I93" s="15"/>
      <c r="J93" s="15"/>
      <c r="K93" s="15"/>
      <c r="L93" s="16"/>
      <c r="M93" s="16"/>
      <c r="O93" s="7"/>
      <c r="P93" s="7"/>
      <c r="Q93" s="16"/>
    </row>
    <row r="94" spans="1:17" ht="15.75" x14ac:dyDescent="0.25">
      <c r="A94" s="48">
        <v>1</v>
      </c>
      <c r="B94" s="49" t="s">
        <v>7</v>
      </c>
      <c r="C94" s="50" t="s">
        <v>18</v>
      </c>
      <c r="D94" s="50">
        <v>1</v>
      </c>
      <c r="E94" s="50">
        <v>1110</v>
      </c>
      <c r="F94" s="60">
        <f>ROUND(D94*E94,0)</f>
        <v>1110</v>
      </c>
      <c r="G94" s="15"/>
      <c r="H94" s="15"/>
      <c r="I94" s="15"/>
      <c r="J94" s="15"/>
      <c r="K94" s="15"/>
      <c r="L94" s="16"/>
      <c r="M94" s="16"/>
      <c r="N94" s="71"/>
      <c r="O94" s="7"/>
      <c r="P94" s="7"/>
      <c r="Q94" s="16"/>
    </row>
    <row r="95" spans="1:17" ht="15.75" x14ac:dyDescent="0.25">
      <c r="A95" s="48">
        <v>2</v>
      </c>
      <c r="B95" s="49" t="s">
        <v>67</v>
      </c>
      <c r="C95" s="50" t="s">
        <v>68</v>
      </c>
      <c r="D95" s="66">
        <v>1.349</v>
      </c>
      <c r="E95" s="50">
        <v>830</v>
      </c>
      <c r="F95" s="11">
        <f>ROUND(D95*E95,0)</f>
        <v>1120</v>
      </c>
      <c r="G95" s="15"/>
      <c r="H95" s="15"/>
      <c r="I95" s="15"/>
      <c r="J95" s="15"/>
      <c r="K95" s="15"/>
      <c r="L95" s="16"/>
      <c r="M95" s="16"/>
      <c r="O95" s="7"/>
      <c r="P95" s="7"/>
      <c r="Q95" s="16"/>
    </row>
    <row r="96" spans="1:17" s="56" customFormat="1" ht="15" customHeight="1" x14ac:dyDescent="0.25">
      <c r="A96" s="4"/>
      <c r="B96" s="17" t="s">
        <v>25</v>
      </c>
      <c r="C96" s="4"/>
      <c r="D96" s="4">
        <f>SUM(D94:D95)</f>
        <v>2.3490000000000002</v>
      </c>
      <c r="E96" s="4"/>
      <c r="F96" s="4">
        <f>SUM(F94:F95)</f>
        <v>2230</v>
      </c>
      <c r="G96" s="15">
        <f>F96*8</f>
        <v>17840</v>
      </c>
      <c r="H96" s="15">
        <f>ROUND(F96*0.2359,0)</f>
        <v>526</v>
      </c>
      <c r="I96" s="16"/>
      <c r="J96" s="15">
        <f>I96*8</f>
        <v>0</v>
      </c>
      <c r="K96" s="15">
        <f>ROUND(I96*0.2359,0)</f>
        <v>0</v>
      </c>
      <c r="L96" s="16"/>
      <c r="M96" s="16"/>
      <c r="O96" s="7">
        <f>ROUND((F96+I96)*12*0.02,0)</f>
        <v>535</v>
      </c>
      <c r="P96" s="7">
        <f>ROUND(O96*0.2359,0)</f>
        <v>126</v>
      </c>
      <c r="Q96" s="16">
        <f>(F96+H96+I96+K96)*8+O96+P96</f>
        <v>22709</v>
      </c>
    </row>
    <row r="97" spans="1:17" ht="15.75" x14ac:dyDescent="0.25">
      <c r="A97" s="121" t="s">
        <v>93</v>
      </c>
      <c r="B97" s="121"/>
      <c r="C97" s="121"/>
      <c r="D97" s="94"/>
      <c r="E97" s="94"/>
      <c r="F97" s="94"/>
      <c r="G97" s="15"/>
      <c r="H97" s="15"/>
      <c r="I97" s="15"/>
      <c r="J97" s="15"/>
      <c r="K97" s="15"/>
      <c r="L97" s="16"/>
      <c r="M97" s="16"/>
      <c r="O97" s="7"/>
      <c r="P97" s="7"/>
      <c r="Q97" s="16"/>
    </row>
    <row r="98" spans="1:17" ht="15.75" x14ac:dyDescent="0.25">
      <c r="A98" s="118" t="s">
        <v>35</v>
      </c>
      <c r="B98" s="119"/>
      <c r="C98" s="119"/>
      <c r="D98" s="6"/>
      <c r="E98" s="6"/>
      <c r="F98" s="6"/>
      <c r="G98" s="15"/>
      <c r="H98" s="15"/>
      <c r="I98" s="15"/>
      <c r="J98" s="15"/>
      <c r="K98" s="15"/>
      <c r="L98" s="16"/>
      <c r="M98" s="16"/>
      <c r="O98" s="7"/>
      <c r="P98" s="7"/>
      <c r="Q98" s="16"/>
    </row>
    <row r="99" spans="1:17" ht="15.75" x14ac:dyDescent="0.25">
      <c r="A99" s="11">
        <v>1</v>
      </c>
      <c r="B99" s="22" t="s">
        <v>8</v>
      </c>
      <c r="C99" s="8" t="s">
        <v>9</v>
      </c>
      <c r="D99" s="8">
        <v>0.33</v>
      </c>
      <c r="E99" s="8">
        <v>935</v>
      </c>
      <c r="F99" s="8">
        <f>ROUND(D99*E99,0)</f>
        <v>309</v>
      </c>
      <c r="G99" s="15"/>
      <c r="H99" s="15"/>
      <c r="I99" s="15"/>
      <c r="J99" s="15"/>
      <c r="K99" s="15"/>
      <c r="L99" s="16"/>
      <c r="M99" s="16"/>
      <c r="O99" s="7"/>
      <c r="P99" s="7"/>
      <c r="Q99" s="16"/>
    </row>
    <row r="100" spans="1:17" ht="15.75" x14ac:dyDescent="0.25">
      <c r="A100" s="8">
        <v>2</v>
      </c>
      <c r="B100" s="23" t="s">
        <v>10</v>
      </c>
      <c r="C100" s="8" t="s">
        <v>11</v>
      </c>
      <c r="D100" s="8">
        <v>7.1999999999999995E-2</v>
      </c>
      <c r="E100" s="8">
        <v>919</v>
      </c>
      <c r="F100" s="8">
        <f t="shared" ref="F100:F101" si="11">ROUND(D100*E100,0)</f>
        <v>66</v>
      </c>
      <c r="G100" s="15"/>
      <c r="H100" s="15"/>
      <c r="I100" s="15"/>
      <c r="J100" s="15"/>
      <c r="K100" s="15"/>
      <c r="L100" s="16"/>
      <c r="M100" s="16"/>
      <c r="O100" s="7"/>
      <c r="P100" s="7"/>
      <c r="Q100" s="16"/>
    </row>
    <row r="101" spans="1:17" ht="15.75" x14ac:dyDescent="0.25">
      <c r="A101" s="8">
        <v>3</v>
      </c>
      <c r="B101" s="20" t="s">
        <v>33</v>
      </c>
      <c r="C101" s="8" t="s">
        <v>13</v>
      </c>
      <c r="D101" s="8">
        <v>0.15</v>
      </c>
      <c r="E101" s="8">
        <v>830</v>
      </c>
      <c r="F101" s="8">
        <f t="shared" si="11"/>
        <v>125</v>
      </c>
      <c r="G101" s="15"/>
      <c r="H101" s="15"/>
      <c r="I101" s="15"/>
      <c r="J101" s="15"/>
      <c r="K101" s="15"/>
      <c r="L101" s="16"/>
      <c r="M101" s="16"/>
      <c r="O101" s="7"/>
      <c r="P101" s="7"/>
      <c r="Q101" s="16"/>
    </row>
    <row r="102" spans="1:17" ht="15.75" x14ac:dyDescent="0.25">
      <c r="A102" s="8"/>
      <c r="B102" s="21" t="s">
        <v>25</v>
      </c>
      <c r="C102" s="8"/>
      <c r="D102" s="4">
        <f>SUM(D99:D101)</f>
        <v>0.55200000000000005</v>
      </c>
      <c r="E102" s="4"/>
      <c r="F102" s="4">
        <f>SUM(F99:F101)</f>
        <v>500</v>
      </c>
      <c r="G102" s="15">
        <f>F102*8</f>
        <v>4000</v>
      </c>
      <c r="H102" s="15">
        <f>ROUND(F102*0.2359,0)</f>
        <v>118</v>
      </c>
      <c r="I102" s="15"/>
      <c r="J102" s="15">
        <f>I102*8</f>
        <v>0</v>
      </c>
      <c r="K102" s="15">
        <f>ROUND(I102*0.2359,0)</f>
        <v>0</v>
      </c>
      <c r="L102" s="16">
        <f>G102+J102</f>
        <v>4000</v>
      </c>
      <c r="M102" s="16">
        <f>H102+K102</f>
        <v>118</v>
      </c>
      <c r="O102" s="7">
        <f>ROUND((F102+I102)*12*0.02,0)</f>
        <v>120</v>
      </c>
      <c r="P102" s="7">
        <f>ROUND(O102*0.2359,0)</f>
        <v>28</v>
      </c>
      <c r="Q102" s="16">
        <f>(F102+H102+I102+K102)*8+O102+P102</f>
        <v>5092</v>
      </c>
    </row>
    <row r="103" spans="1:17" ht="15.75" x14ac:dyDescent="0.25">
      <c r="A103" s="129" t="s">
        <v>112</v>
      </c>
      <c r="B103" s="130"/>
      <c r="C103" s="130"/>
      <c r="D103" s="130"/>
      <c r="E103" s="130"/>
      <c r="F103" s="131"/>
      <c r="G103" s="15"/>
      <c r="H103" s="15"/>
      <c r="I103" s="15"/>
      <c r="J103" s="15"/>
      <c r="K103" s="15"/>
      <c r="L103" s="16"/>
      <c r="M103" s="16"/>
      <c r="O103" s="7"/>
      <c r="P103" s="7"/>
      <c r="Q103" s="16"/>
    </row>
    <row r="104" spans="1:17" ht="15.75" x14ac:dyDescent="0.25">
      <c r="A104" s="24">
        <v>1</v>
      </c>
      <c r="B104" s="20" t="s">
        <v>34</v>
      </c>
      <c r="C104" s="24" t="s">
        <v>18</v>
      </c>
      <c r="D104" s="8">
        <v>1</v>
      </c>
      <c r="E104" s="8">
        <v>1110</v>
      </c>
      <c r="F104" s="8">
        <f t="shared" ref="F104:F108" si="12">ROUND(D104*E104,0)</f>
        <v>1110</v>
      </c>
      <c r="G104" s="15"/>
      <c r="H104" s="15"/>
      <c r="I104" s="15"/>
      <c r="J104" s="15"/>
      <c r="K104" s="15"/>
      <c r="L104" s="16"/>
      <c r="M104" s="16"/>
      <c r="O104" s="101"/>
      <c r="P104" s="7"/>
      <c r="Q104" s="16"/>
    </row>
    <row r="105" spans="1:17" ht="15.75" x14ac:dyDescent="0.25">
      <c r="A105" s="24">
        <v>3</v>
      </c>
      <c r="B105" s="22" t="s">
        <v>19</v>
      </c>
      <c r="C105" s="24" t="s">
        <v>20</v>
      </c>
      <c r="D105" s="81">
        <v>4.67</v>
      </c>
      <c r="E105" s="8">
        <v>872</v>
      </c>
      <c r="F105" s="8">
        <f t="shared" si="12"/>
        <v>4072</v>
      </c>
      <c r="G105" s="15"/>
      <c r="H105" s="15"/>
      <c r="I105" s="15"/>
      <c r="J105" s="15"/>
      <c r="K105" s="15"/>
      <c r="L105" s="16"/>
      <c r="M105" s="16"/>
      <c r="N105">
        <v>4.665</v>
      </c>
      <c r="O105" s="7"/>
      <c r="P105" s="7"/>
      <c r="Q105" s="16"/>
    </row>
    <row r="106" spans="1:17" ht="15.75" x14ac:dyDescent="0.25">
      <c r="A106" s="24">
        <v>4</v>
      </c>
      <c r="B106" s="22" t="s">
        <v>21</v>
      </c>
      <c r="C106" s="24" t="s">
        <v>22</v>
      </c>
      <c r="D106" s="8">
        <v>0.6</v>
      </c>
      <c r="E106" s="8">
        <v>872</v>
      </c>
      <c r="F106" s="8">
        <f t="shared" si="12"/>
        <v>523</v>
      </c>
      <c r="G106" s="15"/>
      <c r="H106" s="15"/>
      <c r="I106" s="15"/>
      <c r="J106" s="15"/>
      <c r="K106" s="15"/>
      <c r="L106" s="16"/>
      <c r="M106" s="16"/>
      <c r="O106" s="7"/>
      <c r="P106" s="7"/>
      <c r="Q106" s="16"/>
    </row>
    <row r="107" spans="1:17" ht="15.75" x14ac:dyDescent="0.25">
      <c r="A107" s="24">
        <v>5</v>
      </c>
      <c r="B107" s="22" t="s">
        <v>23</v>
      </c>
      <c r="C107" s="24" t="s">
        <v>24</v>
      </c>
      <c r="D107" s="8">
        <v>0.18</v>
      </c>
      <c r="E107" s="8">
        <v>830</v>
      </c>
      <c r="F107" s="8">
        <f t="shared" si="12"/>
        <v>149</v>
      </c>
      <c r="G107" s="15"/>
      <c r="H107" s="15"/>
      <c r="I107" s="15"/>
      <c r="J107" s="15"/>
      <c r="K107" s="15"/>
      <c r="L107" s="16"/>
      <c r="M107" s="16"/>
      <c r="O107" s="7"/>
      <c r="P107" s="7"/>
      <c r="Q107" s="16"/>
    </row>
    <row r="108" spans="1:17" ht="15.75" x14ac:dyDescent="0.25">
      <c r="A108" s="24">
        <v>6</v>
      </c>
      <c r="B108" s="87" t="s">
        <v>30</v>
      </c>
      <c r="C108" s="88" t="s">
        <v>31</v>
      </c>
      <c r="D108" s="81">
        <v>0.5</v>
      </c>
      <c r="E108" s="81">
        <v>872</v>
      </c>
      <c r="F108" s="81">
        <f t="shared" si="12"/>
        <v>436</v>
      </c>
      <c r="G108" s="15"/>
      <c r="H108" s="15"/>
      <c r="I108" s="15"/>
      <c r="J108" s="15"/>
      <c r="K108" s="15"/>
      <c r="L108" s="16"/>
      <c r="M108" s="16"/>
      <c r="N108">
        <v>0</v>
      </c>
      <c r="O108" s="7"/>
      <c r="P108" s="7"/>
      <c r="Q108" s="16"/>
    </row>
    <row r="109" spans="1:17" ht="15.75" x14ac:dyDescent="0.25">
      <c r="A109" s="25"/>
      <c r="B109" s="26" t="s">
        <v>16</v>
      </c>
      <c r="C109" s="8"/>
      <c r="D109" s="27">
        <f>SUM(D104:D108)</f>
        <v>6.9499999999999993</v>
      </c>
      <c r="E109" s="27"/>
      <c r="F109" s="27">
        <f>SUM(F104:F108)</f>
        <v>6290</v>
      </c>
      <c r="G109" s="15">
        <f>F109*8</f>
        <v>50320</v>
      </c>
      <c r="H109" s="15">
        <f>ROUND(F109*0.2359,0)</f>
        <v>1484</v>
      </c>
      <c r="I109" s="15">
        <v>135.16</v>
      </c>
      <c r="J109" s="15">
        <f>I109*8</f>
        <v>1081.28</v>
      </c>
      <c r="K109" s="15">
        <f>ROUND(I109*0.2359,0)</f>
        <v>32</v>
      </c>
      <c r="L109" s="16">
        <f>G109+J109</f>
        <v>51401.279999999999</v>
      </c>
      <c r="M109" s="16">
        <f>H109+K109</f>
        <v>1516</v>
      </c>
      <c r="O109" s="7">
        <f>ROUND((F109+I109)*12*0.02,0)</f>
        <v>1542</v>
      </c>
      <c r="P109" s="7">
        <f>ROUND(O109*0.2359,0)</f>
        <v>364</v>
      </c>
      <c r="Q109" s="16">
        <f>(F109+H109+I109+K109)*8+O109+P109</f>
        <v>65435.28</v>
      </c>
    </row>
    <row r="110" spans="1:17" ht="15.75" x14ac:dyDescent="0.25">
      <c r="A110" s="121" t="s">
        <v>94</v>
      </c>
      <c r="B110" s="121"/>
      <c r="C110" s="121"/>
      <c r="D110" s="94"/>
      <c r="E110" s="94"/>
      <c r="F110" s="94"/>
      <c r="G110" s="76"/>
      <c r="H110" s="15"/>
      <c r="I110" s="15"/>
      <c r="J110" s="15"/>
      <c r="K110" s="15"/>
      <c r="L110" s="16"/>
      <c r="M110" s="16"/>
      <c r="O110" s="7"/>
      <c r="P110" s="7"/>
      <c r="Q110" s="16"/>
    </row>
    <row r="111" spans="1:17" ht="15.75" x14ac:dyDescent="0.25">
      <c r="A111" s="118" t="s">
        <v>38</v>
      </c>
      <c r="B111" s="119"/>
      <c r="C111" s="119"/>
      <c r="D111" s="6"/>
      <c r="E111" s="6"/>
      <c r="F111" s="6"/>
      <c r="G111" s="15"/>
      <c r="H111" s="15"/>
      <c r="I111" s="15"/>
      <c r="J111" s="15"/>
      <c r="K111" s="15"/>
      <c r="L111" s="16"/>
      <c r="M111" s="16"/>
      <c r="O111" s="7"/>
      <c r="P111" s="7"/>
      <c r="Q111" s="16"/>
    </row>
    <row r="112" spans="1:17" ht="15.75" x14ac:dyDescent="0.25">
      <c r="A112" s="8">
        <v>1</v>
      </c>
      <c r="B112" s="9" t="s">
        <v>7</v>
      </c>
      <c r="C112" s="8" t="s">
        <v>18</v>
      </c>
      <c r="D112" s="8">
        <v>0.28499999999999998</v>
      </c>
      <c r="E112" s="8">
        <v>1110</v>
      </c>
      <c r="F112" s="8">
        <f t="shared" ref="F112:F117" si="13">ROUND(D112*E112,0)</f>
        <v>316</v>
      </c>
      <c r="G112" s="15"/>
      <c r="H112" s="15"/>
      <c r="I112" s="15"/>
      <c r="J112" s="15"/>
      <c r="K112" s="15"/>
      <c r="L112" s="16"/>
      <c r="M112" s="16"/>
      <c r="O112" s="7"/>
      <c r="P112" s="7"/>
      <c r="Q112" s="16"/>
    </row>
    <row r="113" spans="1:17" ht="15.75" x14ac:dyDescent="0.25">
      <c r="A113" s="8">
        <v>2</v>
      </c>
      <c r="B113" s="22" t="s">
        <v>8</v>
      </c>
      <c r="C113" s="8" t="s">
        <v>9</v>
      </c>
      <c r="D113" s="8">
        <v>0.25</v>
      </c>
      <c r="E113" s="8">
        <v>919</v>
      </c>
      <c r="F113" s="8">
        <f t="shared" si="13"/>
        <v>230</v>
      </c>
      <c r="G113" s="15"/>
      <c r="H113" s="15"/>
      <c r="I113" s="15"/>
      <c r="J113" s="15"/>
      <c r="K113" s="15"/>
      <c r="L113" s="16"/>
      <c r="M113" s="16"/>
      <c r="O113" s="7"/>
      <c r="P113" s="7"/>
      <c r="Q113" s="16"/>
    </row>
    <row r="114" spans="1:17" ht="15.75" x14ac:dyDescent="0.25">
      <c r="A114" s="8">
        <v>3</v>
      </c>
      <c r="B114" s="9" t="s">
        <v>10</v>
      </c>
      <c r="C114" s="8" t="s">
        <v>11</v>
      </c>
      <c r="D114" s="8">
        <v>7.8E-2</v>
      </c>
      <c r="E114" s="8">
        <v>919</v>
      </c>
      <c r="F114" s="8">
        <f t="shared" si="13"/>
        <v>72</v>
      </c>
      <c r="G114" s="15"/>
      <c r="H114" s="15"/>
      <c r="I114" s="15"/>
      <c r="J114" s="15"/>
      <c r="K114" s="15"/>
      <c r="L114" s="16"/>
      <c r="M114" s="16"/>
      <c r="O114" s="7"/>
      <c r="P114" s="7"/>
      <c r="Q114" s="16"/>
    </row>
    <row r="115" spans="1:17" ht="15.75" x14ac:dyDescent="0.25">
      <c r="A115" s="8">
        <v>4</v>
      </c>
      <c r="B115" s="22" t="s">
        <v>12</v>
      </c>
      <c r="C115" s="8" t="s">
        <v>13</v>
      </c>
      <c r="D115" s="8">
        <v>1.2</v>
      </c>
      <c r="E115" s="8">
        <v>830</v>
      </c>
      <c r="F115" s="8">
        <f t="shared" si="13"/>
        <v>996</v>
      </c>
      <c r="G115" s="15"/>
      <c r="H115" s="15"/>
      <c r="I115" s="15"/>
      <c r="J115" s="15"/>
      <c r="K115" s="15"/>
      <c r="L115" s="16"/>
      <c r="M115" s="16"/>
      <c r="O115" s="7"/>
      <c r="P115" s="7"/>
      <c r="Q115" s="16"/>
    </row>
    <row r="116" spans="1:17" ht="15.75" x14ac:dyDescent="0.25">
      <c r="A116" s="8">
        <v>5</v>
      </c>
      <c r="B116" s="22" t="s">
        <v>39</v>
      </c>
      <c r="C116" s="8">
        <v>263403</v>
      </c>
      <c r="D116" s="8">
        <v>0</v>
      </c>
      <c r="E116" s="8">
        <v>830</v>
      </c>
      <c r="F116" s="8">
        <f t="shared" si="13"/>
        <v>0</v>
      </c>
      <c r="G116" s="15"/>
      <c r="H116" s="15"/>
      <c r="I116" s="15"/>
      <c r="J116" s="15"/>
      <c r="K116" s="15"/>
      <c r="L116" s="16"/>
      <c r="M116" s="16"/>
      <c r="O116" s="7"/>
      <c r="P116" s="7"/>
      <c r="Q116" s="16"/>
    </row>
    <row r="117" spans="1:17" ht="15.75" x14ac:dyDescent="0.25">
      <c r="A117" s="8">
        <v>6</v>
      </c>
      <c r="B117" s="22" t="s">
        <v>23</v>
      </c>
      <c r="C117" s="8" t="s">
        <v>24</v>
      </c>
      <c r="D117" s="8">
        <v>0.15</v>
      </c>
      <c r="E117" s="8">
        <v>830</v>
      </c>
      <c r="F117" s="8">
        <f t="shared" si="13"/>
        <v>125</v>
      </c>
      <c r="G117" s="15"/>
      <c r="H117" s="15"/>
      <c r="I117" s="15"/>
      <c r="J117" s="15"/>
      <c r="K117" s="15"/>
      <c r="L117" s="16"/>
      <c r="M117" s="16"/>
      <c r="O117" s="7"/>
      <c r="P117" s="7"/>
      <c r="Q117" s="16"/>
    </row>
    <row r="118" spans="1:17" ht="15.75" x14ac:dyDescent="0.25">
      <c r="A118" s="22"/>
      <c r="B118" s="21" t="s">
        <v>25</v>
      </c>
      <c r="C118" s="4"/>
      <c r="D118" s="4">
        <f>SUM(D112:D117)</f>
        <v>1.9629999999999996</v>
      </c>
      <c r="E118" s="4"/>
      <c r="F118" s="4">
        <f>SUM(F112:F117)</f>
        <v>1739</v>
      </c>
      <c r="G118" s="15">
        <f>F118*8</f>
        <v>13912</v>
      </c>
      <c r="H118" s="15">
        <f>ROUND(F118*0.2359,0)</f>
        <v>410</v>
      </c>
      <c r="I118" s="15"/>
      <c r="J118" s="15">
        <f>I118*8</f>
        <v>0</v>
      </c>
      <c r="K118" s="15">
        <f>ROUND(I118*0.2359,0)</f>
        <v>0</v>
      </c>
      <c r="L118" s="16">
        <f>G118+J118</f>
        <v>13912</v>
      </c>
      <c r="M118" s="16">
        <f>H118+K118</f>
        <v>410</v>
      </c>
      <c r="O118" s="7">
        <f>ROUND((F118+I118)*12*0.02,0)</f>
        <v>417</v>
      </c>
      <c r="P118" s="7">
        <f>ROUND(O118*0.2359,0)</f>
        <v>98</v>
      </c>
      <c r="Q118" s="16">
        <f>(F118+H118+I118+K118)*8+O118+P118</f>
        <v>17707</v>
      </c>
    </row>
    <row r="119" spans="1:17" ht="15.75" x14ac:dyDescent="0.25">
      <c r="A119" s="114" t="s">
        <v>40</v>
      </c>
      <c r="B119" s="115"/>
      <c r="C119" s="115"/>
      <c r="D119" s="6"/>
      <c r="E119" s="6"/>
      <c r="F119" s="6"/>
      <c r="G119" s="15"/>
      <c r="H119" s="15"/>
      <c r="I119" s="15"/>
      <c r="J119" s="15"/>
      <c r="K119" s="15"/>
      <c r="L119" s="16"/>
      <c r="M119" s="16"/>
      <c r="O119" s="7"/>
      <c r="P119" s="7"/>
      <c r="Q119" s="16"/>
    </row>
    <row r="120" spans="1:17" ht="15.75" x14ac:dyDescent="0.25">
      <c r="A120" s="8">
        <v>1</v>
      </c>
      <c r="B120" s="22" t="s">
        <v>19</v>
      </c>
      <c r="C120" s="8">
        <v>234201</v>
      </c>
      <c r="D120" s="8">
        <v>0.93799999999999994</v>
      </c>
      <c r="E120" s="8">
        <v>872</v>
      </c>
      <c r="F120" s="8">
        <f>ROUND(D120*E120,0)</f>
        <v>818</v>
      </c>
      <c r="G120" s="15"/>
      <c r="H120" s="15"/>
      <c r="I120" s="15"/>
      <c r="J120" s="15"/>
      <c r="K120" s="15"/>
      <c r="L120" s="16"/>
      <c r="M120" s="16"/>
      <c r="O120" s="7"/>
      <c r="P120" s="7"/>
      <c r="Q120" s="16"/>
    </row>
    <row r="121" spans="1:17" ht="15.75" x14ac:dyDescent="0.25">
      <c r="A121" s="8">
        <v>2</v>
      </c>
      <c r="B121" s="22" t="s">
        <v>21</v>
      </c>
      <c r="C121" s="8" t="s">
        <v>22</v>
      </c>
      <c r="D121" s="8">
        <v>0.15</v>
      </c>
      <c r="E121" s="8">
        <v>872</v>
      </c>
      <c r="F121" s="8">
        <f t="shared" ref="F121:F123" si="14">ROUND(D121*E121,0)</f>
        <v>131</v>
      </c>
      <c r="G121" s="15"/>
      <c r="H121" s="15"/>
      <c r="I121" s="15"/>
      <c r="J121" s="15"/>
      <c r="K121" s="15"/>
      <c r="L121" s="16"/>
      <c r="M121" s="16"/>
      <c r="O121" s="7"/>
      <c r="P121" s="7"/>
      <c r="Q121" s="16"/>
    </row>
    <row r="122" spans="1:17" ht="15.75" x14ac:dyDescent="0.25">
      <c r="A122" s="8">
        <v>3</v>
      </c>
      <c r="B122" s="87" t="s">
        <v>30</v>
      </c>
      <c r="C122" s="88" t="s">
        <v>31</v>
      </c>
      <c r="D122" s="81">
        <v>0.125</v>
      </c>
      <c r="E122" s="81">
        <v>872</v>
      </c>
      <c r="F122" s="81">
        <f t="shared" si="14"/>
        <v>109</v>
      </c>
      <c r="G122" s="15"/>
      <c r="H122" s="15"/>
      <c r="I122" s="15"/>
      <c r="J122" s="15"/>
      <c r="K122" s="15"/>
      <c r="L122" s="16"/>
      <c r="M122" s="16"/>
      <c r="N122">
        <v>0</v>
      </c>
      <c r="O122" s="7"/>
      <c r="P122" s="7"/>
      <c r="Q122" s="16"/>
    </row>
    <row r="123" spans="1:17" ht="15.75" x14ac:dyDescent="0.25">
      <c r="A123" s="8">
        <v>4</v>
      </c>
      <c r="B123" s="22" t="s">
        <v>23</v>
      </c>
      <c r="C123" s="8" t="s">
        <v>24</v>
      </c>
      <c r="D123" s="8">
        <v>0.06</v>
      </c>
      <c r="E123" s="8">
        <v>830</v>
      </c>
      <c r="F123" s="8">
        <f t="shared" si="14"/>
        <v>50</v>
      </c>
      <c r="G123" s="15"/>
      <c r="H123" s="15"/>
      <c r="I123" s="15"/>
      <c r="J123" s="15"/>
      <c r="K123" s="15"/>
      <c r="L123" s="16"/>
      <c r="M123" s="16"/>
      <c r="O123" s="7"/>
      <c r="P123" s="7"/>
      <c r="Q123" s="16"/>
    </row>
    <row r="124" spans="1:17" ht="15.75" x14ac:dyDescent="0.25">
      <c r="A124" s="22"/>
      <c r="B124" s="21" t="s">
        <v>25</v>
      </c>
      <c r="C124" s="4"/>
      <c r="D124" s="4">
        <f>SUM(D120:D123)</f>
        <v>1.2729999999999999</v>
      </c>
      <c r="E124" s="4"/>
      <c r="F124" s="4">
        <f>SUM(F120:F123)</f>
        <v>1108</v>
      </c>
      <c r="G124" s="15">
        <f>F124*8</f>
        <v>8864</v>
      </c>
      <c r="H124" s="15">
        <f>ROUND(F124*0.2359,0)</f>
        <v>261</v>
      </c>
      <c r="I124" s="15">
        <v>0</v>
      </c>
      <c r="J124" s="15">
        <f>I124*8</f>
        <v>0</v>
      </c>
      <c r="K124" s="15">
        <f>ROUND(I124*0.2359,0)</f>
        <v>0</v>
      </c>
      <c r="L124" s="16">
        <f>G124+J124</f>
        <v>8864</v>
      </c>
      <c r="M124" s="16">
        <f>H124+K124</f>
        <v>261</v>
      </c>
      <c r="O124" s="7">
        <f>ROUND((F124+I124)*12*0.02,0)</f>
        <v>266</v>
      </c>
      <c r="P124" s="7">
        <f>ROUND(O124*0.2359,0)</f>
        <v>63</v>
      </c>
      <c r="Q124" s="16">
        <f>(F124+H124+I124+K124)*8+O124+P124</f>
        <v>11281</v>
      </c>
    </row>
    <row r="125" spans="1:17" ht="15.75" x14ac:dyDescent="0.25">
      <c r="A125" s="121" t="s">
        <v>95</v>
      </c>
      <c r="B125" s="121"/>
      <c r="C125" s="121"/>
      <c r="D125" s="94"/>
      <c r="E125" s="94"/>
      <c r="F125" s="94"/>
      <c r="G125" s="76"/>
      <c r="H125" s="15"/>
      <c r="I125" s="15"/>
      <c r="J125" s="15"/>
      <c r="K125" s="15"/>
      <c r="L125" s="16"/>
      <c r="M125" s="16"/>
      <c r="O125" s="7"/>
      <c r="P125" s="7"/>
      <c r="Q125" s="16"/>
    </row>
    <row r="126" spans="1:17" ht="18.75" customHeight="1" x14ac:dyDescent="0.25">
      <c r="A126" s="135" t="s">
        <v>85</v>
      </c>
      <c r="B126" s="135"/>
      <c r="C126" s="135"/>
      <c r="D126" s="135"/>
      <c r="E126" s="135"/>
      <c r="F126" s="135"/>
      <c r="G126" s="15"/>
      <c r="H126" s="15"/>
      <c r="I126" s="15"/>
      <c r="J126" s="15"/>
      <c r="K126" s="15"/>
      <c r="L126" s="16"/>
      <c r="M126" s="16"/>
      <c r="O126" s="7"/>
      <c r="P126" s="7"/>
      <c r="Q126" s="16"/>
    </row>
    <row r="127" spans="1:17" s="70" customFormat="1" ht="15.75" x14ac:dyDescent="0.25">
      <c r="A127" s="22">
        <v>1</v>
      </c>
      <c r="B127" s="68" t="s">
        <v>77</v>
      </c>
      <c r="C127" s="69">
        <v>235906</v>
      </c>
      <c r="D127" s="8">
        <v>0.23400000000000001</v>
      </c>
      <c r="E127" s="8">
        <v>830</v>
      </c>
      <c r="F127" s="8">
        <f t="shared" ref="F127" si="15">ROUND(E127*D127,0)</f>
        <v>194</v>
      </c>
      <c r="G127" s="15"/>
      <c r="H127" s="15"/>
      <c r="I127" s="15"/>
      <c r="J127" s="15"/>
      <c r="K127" s="15"/>
      <c r="L127" s="15"/>
      <c r="M127" s="15"/>
      <c r="O127" s="15"/>
      <c r="P127" s="15"/>
      <c r="Q127" s="16"/>
    </row>
    <row r="128" spans="1:17" ht="15.75" x14ac:dyDescent="0.25">
      <c r="A128" s="22"/>
      <c r="B128" s="21" t="s">
        <v>25</v>
      </c>
      <c r="C128" s="4"/>
      <c r="D128" s="4">
        <f>SUM(D127)</f>
        <v>0.23400000000000001</v>
      </c>
      <c r="E128" s="4"/>
      <c r="F128" s="4">
        <f>SUM(F127)</f>
        <v>194</v>
      </c>
      <c r="G128" s="15">
        <f>F128*8</f>
        <v>1552</v>
      </c>
      <c r="H128" s="15">
        <f>ROUND(F128*0.2359,0)</f>
        <v>46</v>
      </c>
      <c r="I128" s="15"/>
      <c r="J128" s="15">
        <f>I128*8</f>
        <v>0</v>
      </c>
      <c r="K128" s="15">
        <f>ROUND(I128*0.2359,0)</f>
        <v>0</v>
      </c>
      <c r="L128" s="16"/>
      <c r="M128" s="16"/>
      <c r="O128" s="7">
        <f>ROUND((F128+I128)*12*0.02,0)</f>
        <v>47</v>
      </c>
      <c r="P128" s="7">
        <f>ROUND(O128*0.2359,0)</f>
        <v>11</v>
      </c>
      <c r="Q128" s="16">
        <f>(F128+H128+I128+K128)*8+O128+P128</f>
        <v>1978</v>
      </c>
    </row>
    <row r="129" spans="1:17" ht="19.5" customHeight="1" x14ac:dyDescent="0.25">
      <c r="A129" s="136" t="s">
        <v>86</v>
      </c>
      <c r="B129" s="137"/>
      <c r="C129" s="137"/>
      <c r="D129" s="137"/>
      <c r="E129" s="137"/>
      <c r="F129" s="138"/>
      <c r="G129" s="15"/>
      <c r="H129" s="15"/>
      <c r="I129" s="15"/>
      <c r="J129" s="15"/>
      <c r="K129" s="15"/>
      <c r="L129" s="16"/>
      <c r="M129" s="16"/>
      <c r="O129" s="7"/>
      <c r="P129" s="7"/>
      <c r="Q129" s="16"/>
    </row>
    <row r="130" spans="1:17" ht="15.75" x14ac:dyDescent="0.25">
      <c r="A130" s="22">
        <v>1</v>
      </c>
      <c r="B130" s="68" t="s">
        <v>17</v>
      </c>
      <c r="C130" s="69">
        <v>134508</v>
      </c>
      <c r="D130" s="8">
        <v>1</v>
      </c>
      <c r="E130" s="8">
        <v>1126</v>
      </c>
      <c r="F130" s="8">
        <f>ROUND(E130*D130,0)</f>
        <v>1126</v>
      </c>
      <c r="G130" s="15"/>
      <c r="H130" s="15"/>
      <c r="I130" s="15"/>
      <c r="J130" s="15"/>
      <c r="K130" s="15"/>
      <c r="L130" s="16"/>
      <c r="M130" s="16"/>
      <c r="O130" s="7"/>
      <c r="P130" s="7"/>
      <c r="Q130" s="16"/>
    </row>
    <row r="131" spans="1:17" ht="15.75" x14ac:dyDescent="0.25">
      <c r="A131" s="22">
        <v>2</v>
      </c>
      <c r="B131" s="83" t="s">
        <v>36</v>
      </c>
      <c r="C131" s="84" t="s">
        <v>37</v>
      </c>
      <c r="D131" s="85">
        <v>0.3</v>
      </c>
      <c r="E131" s="85">
        <v>919</v>
      </c>
      <c r="F131" s="8">
        <f t="shared" ref="F131:F135" si="16">ROUND(E131*D131,0)</f>
        <v>276</v>
      </c>
      <c r="G131" s="15"/>
      <c r="H131" s="15"/>
      <c r="I131" s="15"/>
      <c r="J131" s="15"/>
      <c r="K131" s="15"/>
      <c r="L131" s="16"/>
      <c r="M131" s="16"/>
      <c r="N131">
        <v>0</v>
      </c>
      <c r="O131" s="7"/>
      <c r="P131" s="7"/>
      <c r="Q131" s="16"/>
    </row>
    <row r="132" spans="1:17" ht="15.75" x14ac:dyDescent="0.25">
      <c r="A132" s="22">
        <v>3</v>
      </c>
      <c r="B132" s="68" t="s">
        <v>46</v>
      </c>
      <c r="C132" s="69">
        <v>234201</v>
      </c>
      <c r="D132" s="8">
        <v>4.4000000000000004</v>
      </c>
      <c r="E132" s="8">
        <v>872</v>
      </c>
      <c r="F132" s="8">
        <f t="shared" si="16"/>
        <v>3837</v>
      </c>
      <c r="G132" s="15"/>
      <c r="H132" s="15"/>
      <c r="I132" s="15"/>
      <c r="J132" s="15"/>
      <c r="K132" s="15"/>
      <c r="L132" s="16"/>
      <c r="M132" s="16"/>
      <c r="N132" s="71"/>
      <c r="O132" s="7"/>
      <c r="P132" s="7"/>
      <c r="Q132" s="16"/>
    </row>
    <row r="133" spans="1:17" ht="15.75" x14ac:dyDescent="0.25">
      <c r="A133" s="22">
        <v>4</v>
      </c>
      <c r="B133" s="68" t="s">
        <v>47</v>
      </c>
      <c r="C133" s="69">
        <v>234202</v>
      </c>
      <c r="D133" s="81">
        <v>0.6</v>
      </c>
      <c r="E133" s="8">
        <v>872</v>
      </c>
      <c r="F133" s="8">
        <f t="shared" si="16"/>
        <v>523</v>
      </c>
      <c r="G133" s="15"/>
      <c r="H133" s="15"/>
      <c r="I133" s="15"/>
      <c r="J133" s="15"/>
      <c r="K133" s="15"/>
      <c r="L133" s="16"/>
      <c r="M133" s="16"/>
      <c r="N133" s="86">
        <v>1</v>
      </c>
      <c r="O133" s="7"/>
      <c r="P133" s="7"/>
      <c r="Q133" s="16"/>
    </row>
    <row r="134" spans="1:17" ht="15.75" x14ac:dyDescent="0.25">
      <c r="A134" s="22">
        <v>5</v>
      </c>
      <c r="B134" s="68" t="s">
        <v>30</v>
      </c>
      <c r="C134" s="69">
        <v>234203</v>
      </c>
      <c r="D134" s="81">
        <v>0.5</v>
      </c>
      <c r="E134" s="8">
        <v>872</v>
      </c>
      <c r="F134" s="8">
        <f t="shared" si="16"/>
        <v>436</v>
      </c>
      <c r="G134" s="15"/>
      <c r="H134" s="15"/>
      <c r="I134" s="15"/>
      <c r="J134" s="15"/>
      <c r="K134" s="15"/>
      <c r="L134" s="16"/>
      <c r="M134" s="16"/>
      <c r="N134" s="86">
        <v>1</v>
      </c>
      <c r="O134" s="7"/>
      <c r="P134" s="7"/>
      <c r="Q134" s="16"/>
    </row>
    <row r="135" spans="1:17" ht="15.75" x14ac:dyDescent="0.25">
      <c r="A135" s="22">
        <v>6</v>
      </c>
      <c r="B135" s="68" t="s">
        <v>23</v>
      </c>
      <c r="C135" s="8">
        <v>235201</v>
      </c>
      <c r="D135" s="81">
        <v>0.25</v>
      </c>
      <c r="E135" s="8">
        <v>830</v>
      </c>
      <c r="F135" s="8">
        <f t="shared" si="16"/>
        <v>208</v>
      </c>
      <c r="G135" s="15"/>
      <c r="H135" s="15"/>
      <c r="I135" s="15"/>
      <c r="J135" s="15"/>
      <c r="K135" s="15"/>
      <c r="L135" s="16"/>
      <c r="M135" s="16"/>
      <c r="N135" s="86">
        <v>0.56999999999999995</v>
      </c>
      <c r="O135" s="7"/>
      <c r="P135" s="7"/>
      <c r="Q135" s="16"/>
    </row>
    <row r="136" spans="1:17" ht="15.75" x14ac:dyDescent="0.25">
      <c r="A136" s="22"/>
      <c r="B136" s="21" t="s">
        <v>25</v>
      </c>
      <c r="C136" s="4"/>
      <c r="D136" s="4">
        <f>SUM(D130:D135)</f>
        <v>7.05</v>
      </c>
      <c r="E136" s="4"/>
      <c r="F136" s="109">
        <f>SUM(F130:F135)</f>
        <v>6406</v>
      </c>
      <c r="G136" s="15">
        <f>F136*8</f>
        <v>51248</v>
      </c>
      <c r="H136" s="15">
        <f>ROUND(F136*0.2359,0)</f>
        <v>1511</v>
      </c>
      <c r="I136" s="15"/>
      <c r="J136" s="15">
        <f>I136*8</f>
        <v>0</v>
      </c>
      <c r="K136" s="15">
        <f>ROUND(I136*0.2359,0)</f>
        <v>0</v>
      </c>
      <c r="L136" s="16"/>
      <c r="M136" s="16"/>
      <c r="O136" s="7">
        <f>ROUND((F136+I136)*12*0.02,0)</f>
        <v>1537</v>
      </c>
      <c r="P136" s="7">
        <f>ROUND(O136*0.2359,0)</f>
        <v>363</v>
      </c>
      <c r="Q136" s="16">
        <f>(F136+H136+I136+K136)*8+O136+P136</f>
        <v>65236</v>
      </c>
    </row>
    <row r="137" spans="1:17" ht="18" customHeight="1" x14ac:dyDescent="0.25">
      <c r="A137" s="139" t="s">
        <v>87</v>
      </c>
      <c r="B137" s="140"/>
      <c r="C137" s="140"/>
      <c r="D137" s="140"/>
      <c r="E137" s="140"/>
      <c r="F137" s="141"/>
      <c r="G137" s="15"/>
      <c r="H137" s="15"/>
      <c r="I137" s="15"/>
      <c r="J137" s="15"/>
      <c r="K137" s="15"/>
      <c r="L137" s="16"/>
      <c r="M137" s="16"/>
      <c r="O137" s="7"/>
      <c r="P137" s="7"/>
      <c r="Q137" s="16"/>
    </row>
    <row r="138" spans="1:17" ht="15.75" x14ac:dyDescent="0.25">
      <c r="A138" s="22">
        <v>1</v>
      </c>
      <c r="B138" s="68" t="s">
        <v>7</v>
      </c>
      <c r="C138" s="69">
        <v>134508</v>
      </c>
      <c r="D138" s="8">
        <v>1</v>
      </c>
      <c r="E138" s="8">
        <v>1126</v>
      </c>
      <c r="F138" s="8">
        <f>ROUND(E138*D138,0)</f>
        <v>1126</v>
      </c>
      <c r="G138" s="15"/>
      <c r="H138" s="15"/>
      <c r="I138" s="15"/>
      <c r="J138" s="15"/>
      <c r="K138" s="15"/>
      <c r="L138" s="16"/>
      <c r="M138" s="16"/>
      <c r="O138" s="7"/>
      <c r="P138" s="7"/>
      <c r="Q138" s="16"/>
    </row>
    <row r="139" spans="1:17" ht="15.75" x14ac:dyDescent="0.25">
      <c r="A139" s="22">
        <v>2</v>
      </c>
      <c r="B139" s="68" t="s">
        <v>67</v>
      </c>
      <c r="C139" s="69">
        <v>232002</v>
      </c>
      <c r="D139" s="107">
        <v>0.8</v>
      </c>
      <c r="E139" s="8">
        <v>830</v>
      </c>
      <c r="F139" s="8">
        <f>ROUND(E139*D139,0)</f>
        <v>664</v>
      </c>
      <c r="G139" s="15"/>
      <c r="H139" s="15"/>
      <c r="I139" s="15"/>
      <c r="J139" s="15"/>
      <c r="K139" s="15"/>
      <c r="L139" s="16"/>
      <c r="M139" s="16"/>
      <c r="O139" s="7"/>
      <c r="P139" s="7"/>
      <c r="Q139" s="16"/>
    </row>
    <row r="140" spans="1:17" ht="15.75" x14ac:dyDescent="0.25">
      <c r="A140" s="22"/>
      <c r="B140" s="21" t="s">
        <v>25</v>
      </c>
      <c r="C140" s="4"/>
      <c r="D140" s="4">
        <f>SUM(D138:D139)</f>
        <v>1.8</v>
      </c>
      <c r="E140" s="4"/>
      <c r="F140" s="4">
        <f>SUM(F138:F139)</f>
        <v>1790</v>
      </c>
      <c r="G140" s="15">
        <f>F140*8</f>
        <v>14320</v>
      </c>
      <c r="H140" s="15">
        <f>ROUND(F140*0.2359,0)</f>
        <v>422</v>
      </c>
      <c r="I140" s="15"/>
      <c r="J140" s="15">
        <f>I140*8</f>
        <v>0</v>
      </c>
      <c r="K140" s="15">
        <f>ROUND(I140*0.2359,0)</f>
        <v>0</v>
      </c>
      <c r="L140" s="16"/>
      <c r="M140" s="16"/>
      <c r="O140" s="7">
        <f>ROUND((F140+I140)*12*0.02,0)</f>
        <v>430</v>
      </c>
      <c r="P140" s="7">
        <f>ROUND(O140*0.2359,0)</f>
        <v>101</v>
      </c>
      <c r="Q140" s="16">
        <f>(F140+H140+I140+K140)*8+O140+P140</f>
        <v>18227</v>
      </c>
    </row>
    <row r="141" spans="1:17" ht="15.75" x14ac:dyDescent="0.25">
      <c r="A141" s="121" t="s">
        <v>96</v>
      </c>
      <c r="B141" s="121"/>
      <c r="C141" s="121"/>
      <c r="D141" s="94"/>
      <c r="E141" s="94"/>
      <c r="F141" s="94"/>
      <c r="G141" s="76"/>
      <c r="H141" s="15"/>
      <c r="I141" s="15"/>
      <c r="J141" s="15"/>
      <c r="K141" s="15"/>
      <c r="L141" s="16"/>
      <c r="M141" s="16"/>
      <c r="O141" s="7"/>
      <c r="P141" s="7"/>
      <c r="Q141" s="16"/>
    </row>
    <row r="142" spans="1:17" ht="15.75" x14ac:dyDescent="0.25">
      <c r="A142" s="118" t="s">
        <v>41</v>
      </c>
      <c r="B142" s="119"/>
      <c r="C142" s="119"/>
      <c r="D142" s="6"/>
      <c r="E142" s="6"/>
      <c r="F142" s="6"/>
      <c r="G142" s="15"/>
      <c r="H142" s="15"/>
      <c r="I142" s="15"/>
      <c r="J142" s="15"/>
      <c r="K142" s="15"/>
      <c r="L142" s="16"/>
      <c r="M142" s="16"/>
      <c r="O142" s="7"/>
      <c r="P142" s="7"/>
      <c r="Q142" s="16"/>
    </row>
    <row r="143" spans="1:17" ht="15.75" x14ac:dyDescent="0.25">
      <c r="A143" s="8">
        <v>1</v>
      </c>
      <c r="B143" s="22" t="s">
        <v>8</v>
      </c>
      <c r="C143" s="8" t="s">
        <v>9</v>
      </c>
      <c r="D143" s="8">
        <v>0.2</v>
      </c>
      <c r="E143" s="8">
        <v>1062</v>
      </c>
      <c r="F143" s="8">
        <f>ROUND(D143*E143,0)</f>
        <v>212</v>
      </c>
      <c r="G143" s="15"/>
      <c r="H143" s="15"/>
      <c r="I143" s="15"/>
      <c r="J143" s="15"/>
      <c r="K143" s="15"/>
      <c r="L143" s="16"/>
      <c r="M143" s="16"/>
      <c r="O143" s="7"/>
      <c r="P143" s="7"/>
      <c r="Q143" s="16"/>
    </row>
    <row r="144" spans="1:17" ht="15.75" x14ac:dyDescent="0.25">
      <c r="A144" s="8">
        <v>2</v>
      </c>
      <c r="B144" s="28" t="s">
        <v>42</v>
      </c>
      <c r="C144" s="8" t="s">
        <v>43</v>
      </c>
      <c r="D144" s="8">
        <v>0.6</v>
      </c>
      <c r="E144" s="8">
        <v>830</v>
      </c>
      <c r="F144" s="8">
        <f t="shared" ref="F144:F145" si="17">ROUND(D144*E144,0)</f>
        <v>498</v>
      </c>
      <c r="G144" s="15"/>
      <c r="H144" s="15"/>
      <c r="I144" s="15"/>
      <c r="J144" s="15"/>
      <c r="K144" s="15"/>
      <c r="L144" s="16"/>
      <c r="M144" s="16"/>
      <c r="O144" s="7"/>
      <c r="P144" s="7"/>
      <c r="Q144" s="16"/>
    </row>
    <row r="145" spans="1:17" ht="15.75" x14ac:dyDescent="0.25">
      <c r="A145" s="8">
        <v>3</v>
      </c>
      <c r="B145" s="29" t="s">
        <v>44</v>
      </c>
      <c r="C145" s="8" t="s">
        <v>45</v>
      </c>
      <c r="D145" s="8">
        <v>0.4</v>
      </c>
      <c r="E145" s="8">
        <v>830</v>
      </c>
      <c r="F145" s="8">
        <f t="shared" si="17"/>
        <v>332</v>
      </c>
      <c r="G145" s="15"/>
      <c r="H145" s="15"/>
      <c r="I145" s="15"/>
      <c r="J145" s="15"/>
      <c r="K145" s="15"/>
      <c r="L145" s="16"/>
      <c r="M145" s="16"/>
      <c r="O145" s="7"/>
      <c r="P145" s="7"/>
      <c r="Q145" s="16"/>
    </row>
    <row r="146" spans="1:17" ht="15.75" x14ac:dyDescent="0.25">
      <c r="A146" s="4"/>
      <c r="B146" s="26" t="s">
        <v>25</v>
      </c>
      <c r="C146" s="4"/>
      <c r="D146" s="4">
        <f>SUM(D143:D145)</f>
        <v>1.2000000000000002</v>
      </c>
      <c r="E146" s="4"/>
      <c r="F146" s="4">
        <f>SUM(F143:F145)</f>
        <v>1042</v>
      </c>
      <c r="G146" s="15">
        <f>F146*8</f>
        <v>8336</v>
      </c>
      <c r="H146" s="15">
        <f>ROUND(F146*0.2359,0)</f>
        <v>246</v>
      </c>
      <c r="I146" s="15">
        <v>0</v>
      </c>
      <c r="J146" s="15">
        <f>I146*8</f>
        <v>0</v>
      </c>
      <c r="K146" s="15">
        <f>ROUND(I146*0.2359,0)</f>
        <v>0</v>
      </c>
      <c r="L146" s="16">
        <f>G146+J146</f>
        <v>8336</v>
      </c>
      <c r="M146" s="16">
        <f>H146+K146</f>
        <v>246</v>
      </c>
      <c r="O146" s="7">
        <f>ROUND((F146+I146)*12*0.02,0)</f>
        <v>250</v>
      </c>
      <c r="P146" s="7">
        <f>ROUND(O146*0.2359,0)</f>
        <v>59</v>
      </c>
      <c r="Q146" s="16">
        <f>(F146+H146+I146+K146)*8+O146+P146</f>
        <v>10613</v>
      </c>
    </row>
    <row r="147" spans="1:17" ht="15.75" customHeight="1" x14ac:dyDescent="0.25">
      <c r="A147" s="114" t="s">
        <v>111</v>
      </c>
      <c r="B147" s="115"/>
      <c r="C147" s="115"/>
      <c r="D147" s="115"/>
      <c r="E147" s="115"/>
      <c r="F147" s="124"/>
      <c r="G147" s="15"/>
      <c r="H147" s="15"/>
      <c r="I147" s="15"/>
      <c r="J147" s="15"/>
      <c r="K147" s="15"/>
      <c r="L147" s="16"/>
      <c r="M147" s="16"/>
      <c r="O147" s="7"/>
      <c r="P147" s="7"/>
      <c r="Q147" s="16"/>
    </row>
    <row r="148" spans="1:17" ht="15.75" x14ac:dyDescent="0.25">
      <c r="A148" s="8">
        <v>1</v>
      </c>
      <c r="B148" s="20" t="s">
        <v>17</v>
      </c>
      <c r="C148" s="8" t="s">
        <v>18</v>
      </c>
      <c r="D148" s="8">
        <v>1</v>
      </c>
      <c r="E148" s="8">
        <v>1110</v>
      </c>
      <c r="F148" s="8">
        <f>ROUND(D148*E148,0)</f>
        <v>1110</v>
      </c>
      <c r="G148" s="15"/>
      <c r="H148" s="15"/>
      <c r="I148" s="15"/>
      <c r="J148" s="15"/>
      <c r="K148" s="15"/>
      <c r="L148" s="16"/>
      <c r="M148" s="16"/>
      <c r="O148" s="7"/>
      <c r="P148" s="7"/>
      <c r="Q148" s="16"/>
    </row>
    <row r="149" spans="1:17" ht="15.75" x14ac:dyDescent="0.25">
      <c r="A149" s="8">
        <v>2</v>
      </c>
      <c r="B149" s="20" t="s">
        <v>46</v>
      </c>
      <c r="C149" s="8" t="s">
        <v>20</v>
      </c>
      <c r="D149" s="81">
        <v>3.47</v>
      </c>
      <c r="E149" s="8">
        <v>872</v>
      </c>
      <c r="F149" s="8">
        <f t="shared" ref="F149:F152" si="18">ROUND(D149*E149,0)</f>
        <v>3026</v>
      </c>
      <c r="G149" s="15"/>
      <c r="H149" s="15"/>
      <c r="I149" s="15"/>
      <c r="J149" s="15"/>
      <c r="K149" s="15"/>
      <c r="L149" s="16"/>
      <c r="M149" s="16"/>
      <c r="N149">
        <v>3.2149999999999999</v>
      </c>
      <c r="O149" s="7"/>
      <c r="P149" s="7"/>
      <c r="Q149" s="16"/>
    </row>
    <row r="150" spans="1:17" ht="15.75" x14ac:dyDescent="0.25">
      <c r="A150" s="8">
        <v>3</v>
      </c>
      <c r="B150" s="20" t="s">
        <v>47</v>
      </c>
      <c r="C150" s="8" t="s">
        <v>22</v>
      </c>
      <c r="D150" s="8">
        <v>0.45</v>
      </c>
      <c r="E150" s="8">
        <v>872</v>
      </c>
      <c r="F150" s="8">
        <f t="shared" si="18"/>
        <v>392</v>
      </c>
      <c r="G150" s="15"/>
      <c r="H150" s="15"/>
      <c r="I150" s="15"/>
      <c r="J150" s="15"/>
      <c r="K150" s="15"/>
      <c r="L150" s="16"/>
      <c r="M150" s="16"/>
      <c r="O150" s="7"/>
      <c r="P150" s="7"/>
      <c r="Q150" s="16"/>
    </row>
    <row r="151" spans="1:17" ht="15.75" x14ac:dyDescent="0.25">
      <c r="A151" s="8">
        <v>4</v>
      </c>
      <c r="B151" s="89" t="s">
        <v>30</v>
      </c>
      <c r="C151" s="90">
        <v>234203</v>
      </c>
      <c r="D151" s="81">
        <v>0.375</v>
      </c>
      <c r="E151" s="81">
        <v>872</v>
      </c>
      <c r="F151" s="81">
        <f t="shared" si="18"/>
        <v>327</v>
      </c>
      <c r="G151" s="15"/>
      <c r="H151" s="15"/>
      <c r="I151" s="15"/>
      <c r="J151" s="15"/>
      <c r="K151" s="15"/>
      <c r="L151" s="16"/>
      <c r="M151" s="16"/>
      <c r="N151">
        <v>0</v>
      </c>
      <c r="O151" s="7"/>
      <c r="P151" s="7"/>
      <c r="Q151" s="16"/>
    </row>
    <row r="152" spans="1:17" ht="15.75" x14ac:dyDescent="0.25">
      <c r="A152" s="8">
        <v>5</v>
      </c>
      <c r="B152" s="20" t="s">
        <v>23</v>
      </c>
      <c r="C152" s="8">
        <v>235201</v>
      </c>
      <c r="D152" s="8">
        <v>0.22</v>
      </c>
      <c r="E152" s="8">
        <v>830</v>
      </c>
      <c r="F152" s="8">
        <f t="shared" si="18"/>
        <v>183</v>
      </c>
      <c r="G152" s="15"/>
      <c r="H152" s="15"/>
      <c r="I152" s="15"/>
      <c r="J152" s="15"/>
      <c r="K152" s="15"/>
      <c r="L152" s="16"/>
      <c r="M152" s="16"/>
      <c r="O152" s="7"/>
      <c r="P152" s="7"/>
      <c r="Q152" s="16"/>
    </row>
    <row r="153" spans="1:17" ht="15.75" x14ac:dyDescent="0.25">
      <c r="A153" s="8"/>
      <c r="B153" s="26" t="s">
        <v>25</v>
      </c>
      <c r="C153" s="8"/>
      <c r="D153" s="19">
        <f>SUM(D148:D152)</f>
        <v>5.5150000000000006</v>
      </c>
      <c r="E153" s="8"/>
      <c r="F153" s="19">
        <f>SUM(F148:F152)</f>
        <v>5038</v>
      </c>
      <c r="G153" s="15">
        <f>F153*8</f>
        <v>40304</v>
      </c>
      <c r="H153" s="15">
        <f>ROUND(F153*0.2359,0)</f>
        <v>1188</v>
      </c>
      <c r="I153" s="15">
        <v>0</v>
      </c>
      <c r="J153" s="15">
        <f>I153*8</f>
        <v>0</v>
      </c>
      <c r="K153" s="15">
        <f>ROUND(I153*0.2359,0)</f>
        <v>0</v>
      </c>
      <c r="L153" s="16">
        <f>G153+J153</f>
        <v>40304</v>
      </c>
      <c r="M153" s="16">
        <f>H153+K153</f>
        <v>1188</v>
      </c>
      <c r="O153" s="7">
        <f>ROUND((F153+I153)*12*0.02,0)</f>
        <v>1209</v>
      </c>
      <c r="P153" s="7">
        <f>ROUND(O153*0.2359,0)</f>
        <v>285</v>
      </c>
      <c r="Q153" s="16">
        <f>(F153+H153+I153+K153)*8+O153+P153</f>
        <v>51302</v>
      </c>
    </row>
    <row r="154" spans="1:17" ht="15.75" x14ac:dyDescent="0.25">
      <c r="A154" s="121" t="s">
        <v>97</v>
      </c>
      <c r="B154" s="121"/>
      <c r="C154" s="121"/>
      <c r="D154" s="94"/>
      <c r="E154" s="94"/>
      <c r="F154" s="94"/>
      <c r="G154" s="76"/>
      <c r="H154" s="15"/>
      <c r="I154" s="15"/>
      <c r="J154" s="15"/>
      <c r="K154" s="15"/>
      <c r="L154" s="16"/>
      <c r="M154" s="16"/>
      <c r="O154" s="7"/>
      <c r="P154" s="7"/>
      <c r="Q154" s="16"/>
    </row>
    <row r="155" spans="1:17" ht="15.75" x14ac:dyDescent="0.25">
      <c r="A155" s="118" t="s">
        <v>48</v>
      </c>
      <c r="B155" s="119"/>
      <c r="C155" s="119"/>
      <c r="D155" s="6"/>
      <c r="E155" s="6"/>
      <c r="F155" s="6"/>
      <c r="G155" s="15"/>
      <c r="H155" s="15"/>
      <c r="I155" s="15"/>
      <c r="J155" s="15"/>
      <c r="K155" s="15"/>
      <c r="L155" s="16"/>
      <c r="M155" s="16"/>
      <c r="O155" s="7"/>
      <c r="P155" s="7"/>
      <c r="Q155" s="16"/>
    </row>
    <row r="156" spans="1:17" ht="15.75" x14ac:dyDescent="0.25">
      <c r="A156" s="30">
        <v>1</v>
      </c>
      <c r="B156" s="23" t="s">
        <v>7</v>
      </c>
      <c r="C156" s="8">
        <v>134508</v>
      </c>
      <c r="D156" s="8">
        <v>0</v>
      </c>
      <c r="E156" s="8">
        <v>1112</v>
      </c>
      <c r="F156" s="8">
        <f>ROUND(D156*E156,0)</f>
        <v>0</v>
      </c>
      <c r="G156" s="15"/>
      <c r="H156" s="15"/>
      <c r="I156" s="15"/>
      <c r="J156" s="15"/>
      <c r="K156" s="15"/>
      <c r="L156" s="16"/>
      <c r="M156" s="16"/>
      <c r="O156" s="7"/>
      <c r="P156" s="7"/>
      <c r="Q156" s="16"/>
    </row>
    <row r="157" spans="1:17" ht="15.75" x14ac:dyDescent="0.25">
      <c r="A157" s="31">
        <v>2</v>
      </c>
      <c r="B157" s="32" t="s">
        <v>8</v>
      </c>
      <c r="C157" s="31" t="s">
        <v>9</v>
      </c>
      <c r="D157" s="31">
        <v>0.3</v>
      </c>
      <c r="E157" s="31">
        <v>935</v>
      </c>
      <c r="F157" s="8">
        <f t="shared" ref="F157:F158" si="19">ROUND(D157*E157,0)</f>
        <v>281</v>
      </c>
      <c r="G157" s="15"/>
      <c r="H157" s="15"/>
      <c r="I157" s="15"/>
      <c r="J157" s="15"/>
      <c r="K157" s="15"/>
      <c r="L157" s="16"/>
      <c r="M157" s="16"/>
      <c r="O157" s="7"/>
      <c r="P157" s="7"/>
      <c r="Q157" s="16"/>
    </row>
    <row r="158" spans="1:17" ht="15.75" x14ac:dyDescent="0.25">
      <c r="A158" s="31">
        <v>3</v>
      </c>
      <c r="B158" s="32" t="s">
        <v>12</v>
      </c>
      <c r="C158" s="31">
        <v>234101</v>
      </c>
      <c r="D158" s="31">
        <v>0.5</v>
      </c>
      <c r="E158" s="31">
        <v>830</v>
      </c>
      <c r="F158" s="8">
        <f t="shared" si="19"/>
        <v>415</v>
      </c>
      <c r="G158" s="15"/>
      <c r="H158" s="15"/>
      <c r="I158" s="15"/>
      <c r="J158" s="15"/>
      <c r="K158" s="15"/>
      <c r="L158" s="16"/>
      <c r="M158" s="16"/>
      <c r="O158" s="7"/>
      <c r="P158" s="7"/>
      <c r="Q158" s="16"/>
    </row>
    <row r="159" spans="1:17" ht="15.75" x14ac:dyDescent="0.25">
      <c r="A159" s="31"/>
      <c r="B159" s="33" t="s">
        <v>25</v>
      </c>
      <c r="C159" s="8"/>
      <c r="D159" s="4">
        <f>SUM(D156:D158)</f>
        <v>0.8</v>
      </c>
      <c r="E159" s="4"/>
      <c r="F159" s="4">
        <f>SUM(F156:F158)</f>
        <v>696</v>
      </c>
      <c r="G159" s="15">
        <f>F159*8</f>
        <v>5568</v>
      </c>
      <c r="H159" s="15">
        <f>ROUND(F159*0.2359,0)</f>
        <v>164</v>
      </c>
      <c r="I159" s="15"/>
      <c r="J159" s="15">
        <f>I159*8</f>
        <v>0</v>
      </c>
      <c r="K159" s="15">
        <f>ROUND(I159*0.2359,0)</f>
        <v>0</v>
      </c>
      <c r="L159" s="16">
        <f>G159+J159</f>
        <v>5568</v>
      </c>
      <c r="M159" s="16">
        <f>H159+K159</f>
        <v>164</v>
      </c>
      <c r="O159" s="7">
        <f>ROUND((F159+I159)*12*0.02,0)</f>
        <v>167</v>
      </c>
      <c r="P159" s="7">
        <f>ROUND(O159*0.2359,0)</f>
        <v>39</v>
      </c>
      <c r="Q159" s="16">
        <f>(F159+H159+I159+K159)*8+O159+P159</f>
        <v>7086</v>
      </c>
    </row>
    <row r="160" spans="1:17" ht="15.75" x14ac:dyDescent="0.25">
      <c r="A160" s="114" t="s">
        <v>49</v>
      </c>
      <c r="B160" s="115"/>
      <c r="C160" s="115"/>
      <c r="D160" s="6"/>
      <c r="E160" s="6"/>
      <c r="F160" s="6"/>
      <c r="G160" s="15"/>
      <c r="H160" s="15"/>
      <c r="I160" s="15"/>
      <c r="J160" s="15"/>
      <c r="K160" s="15"/>
      <c r="L160" s="16"/>
      <c r="M160" s="16"/>
      <c r="O160" s="7"/>
      <c r="P160" s="7"/>
      <c r="Q160" s="16"/>
    </row>
    <row r="161" spans="1:17" ht="15.75" x14ac:dyDescent="0.25">
      <c r="A161" s="31">
        <v>1</v>
      </c>
      <c r="B161" s="32" t="s">
        <v>36</v>
      </c>
      <c r="C161" s="31" t="s">
        <v>37</v>
      </c>
      <c r="D161" s="31">
        <v>0.2</v>
      </c>
      <c r="E161" s="31">
        <v>919</v>
      </c>
      <c r="F161" s="31">
        <f>ROUND(D161*E161,0)</f>
        <v>184</v>
      </c>
      <c r="G161" s="15"/>
      <c r="H161" s="15"/>
      <c r="I161" s="15"/>
      <c r="J161" s="15"/>
      <c r="K161" s="15"/>
      <c r="L161" s="16"/>
      <c r="M161" s="16"/>
      <c r="O161" s="7"/>
      <c r="P161" s="7"/>
      <c r="Q161" s="16"/>
    </row>
    <row r="162" spans="1:17" ht="15.75" x14ac:dyDescent="0.25">
      <c r="A162" s="31">
        <v>2</v>
      </c>
      <c r="B162" s="32" t="s">
        <v>19</v>
      </c>
      <c r="C162" s="31" t="s">
        <v>20</v>
      </c>
      <c r="D162" s="91">
        <v>3.9</v>
      </c>
      <c r="E162" s="31">
        <v>872</v>
      </c>
      <c r="F162" s="31">
        <f t="shared" ref="F162:F165" si="20">ROUND(D162*E162,0)</f>
        <v>3401</v>
      </c>
      <c r="G162" s="15"/>
      <c r="H162" s="15"/>
      <c r="I162" s="15"/>
      <c r="J162" s="15"/>
      <c r="K162" s="15"/>
      <c r="L162" s="16"/>
      <c r="M162" s="16"/>
      <c r="N162">
        <v>3.8359999999999999</v>
      </c>
      <c r="O162" s="7"/>
      <c r="P162" s="7"/>
      <c r="Q162" s="16"/>
    </row>
    <row r="163" spans="1:17" ht="15.75" x14ac:dyDescent="0.25">
      <c r="A163" s="31">
        <v>3</v>
      </c>
      <c r="B163" s="32" t="s">
        <v>21</v>
      </c>
      <c r="C163" s="31" t="s">
        <v>50</v>
      </c>
      <c r="D163" s="31">
        <v>0.45</v>
      </c>
      <c r="E163" s="31">
        <v>872</v>
      </c>
      <c r="F163" s="31">
        <f t="shared" si="20"/>
        <v>392</v>
      </c>
      <c r="G163" s="15"/>
      <c r="H163" s="15"/>
      <c r="I163" s="15"/>
      <c r="J163" s="15"/>
      <c r="K163" s="15"/>
      <c r="L163" s="16"/>
      <c r="M163" s="16"/>
      <c r="O163" s="7"/>
      <c r="P163" s="7"/>
      <c r="Q163" s="16"/>
    </row>
    <row r="164" spans="1:17" ht="15.75" x14ac:dyDescent="0.25">
      <c r="A164" s="31">
        <v>4</v>
      </c>
      <c r="B164" s="89" t="s">
        <v>30</v>
      </c>
      <c r="C164" s="90">
        <v>234203</v>
      </c>
      <c r="D164" s="81">
        <v>0.375</v>
      </c>
      <c r="E164" s="81">
        <v>872</v>
      </c>
      <c r="F164" s="91">
        <f t="shared" si="20"/>
        <v>327</v>
      </c>
      <c r="G164" s="15"/>
      <c r="H164" s="15"/>
      <c r="I164" s="15"/>
      <c r="J164" s="15"/>
      <c r="K164" s="15"/>
      <c r="L164" s="16"/>
      <c r="M164" s="16"/>
      <c r="O164" s="7"/>
      <c r="P164" s="7"/>
      <c r="Q164" s="16"/>
    </row>
    <row r="165" spans="1:17" ht="15.75" x14ac:dyDescent="0.25">
      <c r="A165" s="31">
        <v>5</v>
      </c>
      <c r="B165" s="32" t="s">
        <v>23</v>
      </c>
      <c r="C165" s="31" t="s">
        <v>24</v>
      </c>
      <c r="D165" s="31">
        <v>0.14000000000000001</v>
      </c>
      <c r="E165" s="31">
        <v>830</v>
      </c>
      <c r="F165" s="31">
        <f t="shared" si="20"/>
        <v>116</v>
      </c>
      <c r="G165" s="15"/>
      <c r="H165" s="15"/>
      <c r="I165" s="15"/>
      <c r="J165" s="15"/>
      <c r="K165" s="15"/>
      <c r="L165" s="16"/>
      <c r="M165" s="16"/>
      <c r="O165" s="7"/>
      <c r="P165" s="7"/>
      <c r="Q165" s="16"/>
    </row>
    <row r="166" spans="1:17" ht="15.75" x14ac:dyDescent="0.25">
      <c r="A166" s="31"/>
      <c r="B166" s="33" t="s">
        <v>25</v>
      </c>
      <c r="C166" s="31"/>
      <c r="D166" s="34">
        <f>SUM(D161:D165)</f>
        <v>5.0649999999999995</v>
      </c>
      <c r="E166" s="34"/>
      <c r="F166" s="34">
        <f>SUM(F161:F165)</f>
        <v>4420</v>
      </c>
      <c r="G166" s="15">
        <f>F166*8</f>
        <v>35360</v>
      </c>
      <c r="H166" s="15">
        <f>ROUND(F166*0.2359,0)</f>
        <v>1043</v>
      </c>
      <c r="I166" s="15">
        <v>87.2</v>
      </c>
      <c r="J166" s="15">
        <f>I166*8</f>
        <v>697.6</v>
      </c>
      <c r="K166" s="15">
        <f>ROUND(I166*0.2359,0)</f>
        <v>21</v>
      </c>
      <c r="L166" s="16">
        <f>G166+J166</f>
        <v>36057.599999999999</v>
      </c>
      <c r="M166" s="16">
        <f>H166+K166</f>
        <v>1064</v>
      </c>
      <c r="O166" s="7">
        <f>ROUND((F166+I166)*12*0.02,0)</f>
        <v>1082</v>
      </c>
      <c r="P166" s="7">
        <f>ROUND(O166*0.2359,0)</f>
        <v>255</v>
      </c>
      <c r="Q166" s="16">
        <f>(F166+H166+I166+K166)*8+O166+P166</f>
        <v>45906.6</v>
      </c>
    </row>
    <row r="167" spans="1:17" ht="15.75" x14ac:dyDescent="0.25">
      <c r="A167" s="121" t="s">
        <v>98</v>
      </c>
      <c r="B167" s="121"/>
      <c r="C167" s="121"/>
      <c r="D167" s="94"/>
      <c r="E167" s="94"/>
      <c r="F167" s="94"/>
      <c r="G167" s="76"/>
      <c r="H167" s="15"/>
      <c r="I167" s="15"/>
      <c r="J167" s="15"/>
      <c r="K167" s="15"/>
      <c r="L167" s="16"/>
      <c r="M167" s="16"/>
      <c r="O167" s="7"/>
      <c r="P167" s="7"/>
      <c r="Q167" s="16"/>
    </row>
    <row r="168" spans="1:17" ht="15.75" x14ac:dyDescent="0.25">
      <c r="A168" s="118" t="s">
        <v>51</v>
      </c>
      <c r="B168" s="119"/>
      <c r="C168" s="119"/>
      <c r="D168" s="6"/>
      <c r="E168" s="6"/>
      <c r="F168" s="6"/>
      <c r="G168" s="15"/>
      <c r="H168" s="15"/>
      <c r="I168" s="15"/>
      <c r="J168" s="15"/>
      <c r="K168" s="15"/>
      <c r="L168" s="16"/>
      <c r="M168" s="16"/>
      <c r="O168" s="7"/>
      <c r="P168" s="7"/>
      <c r="Q168" s="16"/>
    </row>
    <row r="169" spans="1:17" ht="15.75" x14ac:dyDescent="0.25">
      <c r="A169" s="31">
        <v>1</v>
      </c>
      <c r="B169" s="23" t="s">
        <v>7</v>
      </c>
      <c r="C169" s="8">
        <v>134508</v>
      </c>
      <c r="D169" s="8">
        <v>0.25</v>
      </c>
      <c r="E169" s="8">
        <v>1110</v>
      </c>
      <c r="F169" s="8">
        <f>ROUND(D169*E169,0)</f>
        <v>278</v>
      </c>
      <c r="G169" s="15"/>
      <c r="H169" s="15"/>
      <c r="I169" s="15"/>
      <c r="J169" s="15"/>
      <c r="K169" s="15"/>
      <c r="L169" s="16"/>
      <c r="M169" s="16"/>
      <c r="O169" s="7"/>
      <c r="P169" s="7"/>
      <c r="Q169" s="16"/>
    </row>
    <row r="170" spans="1:17" ht="15.75" x14ac:dyDescent="0.25">
      <c r="A170" s="31">
        <v>2</v>
      </c>
      <c r="B170" s="29" t="s">
        <v>8</v>
      </c>
      <c r="C170" s="8" t="s">
        <v>9</v>
      </c>
      <c r="D170" s="8">
        <v>0.25</v>
      </c>
      <c r="E170" s="8">
        <v>919</v>
      </c>
      <c r="F170" s="8">
        <f t="shared" ref="F170:F173" si="21">ROUND(D170*E170,0)</f>
        <v>230</v>
      </c>
      <c r="G170" s="15"/>
      <c r="H170" s="15"/>
      <c r="I170" s="15"/>
      <c r="J170" s="15"/>
      <c r="K170" s="15"/>
      <c r="L170" s="16"/>
      <c r="M170" s="16"/>
      <c r="O170" s="7"/>
      <c r="P170" s="7"/>
      <c r="Q170" s="16"/>
    </row>
    <row r="171" spans="1:17" ht="15.75" x14ac:dyDescent="0.25">
      <c r="A171" s="31">
        <v>3</v>
      </c>
      <c r="B171" s="29" t="s">
        <v>10</v>
      </c>
      <c r="C171" s="8" t="s">
        <v>11</v>
      </c>
      <c r="D171" s="8">
        <v>0</v>
      </c>
      <c r="E171" s="8">
        <v>919</v>
      </c>
      <c r="F171" s="8">
        <f t="shared" si="21"/>
        <v>0</v>
      </c>
      <c r="G171" s="15"/>
      <c r="H171" s="15"/>
      <c r="I171" s="15"/>
      <c r="J171" s="15"/>
      <c r="K171" s="15"/>
      <c r="L171" s="16"/>
      <c r="M171" s="16"/>
      <c r="O171" s="7"/>
      <c r="P171" s="7"/>
      <c r="Q171" s="16"/>
    </row>
    <row r="172" spans="1:17" ht="15.75" x14ac:dyDescent="0.25">
      <c r="A172" s="31">
        <v>4</v>
      </c>
      <c r="B172" s="29" t="s">
        <v>12</v>
      </c>
      <c r="C172" s="8" t="s">
        <v>13</v>
      </c>
      <c r="D172" s="8">
        <v>1.4</v>
      </c>
      <c r="E172" s="8">
        <v>830</v>
      </c>
      <c r="F172" s="8">
        <f t="shared" si="21"/>
        <v>1162</v>
      </c>
      <c r="G172" s="15"/>
      <c r="H172" s="15"/>
      <c r="I172" s="15"/>
      <c r="J172" s="15"/>
      <c r="K172" s="15"/>
      <c r="L172" s="16"/>
      <c r="M172" s="16"/>
      <c r="O172" s="7"/>
      <c r="P172" s="7"/>
      <c r="Q172" s="16"/>
    </row>
    <row r="173" spans="1:17" ht="15.75" x14ac:dyDescent="0.25">
      <c r="A173" s="31">
        <v>5</v>
      </c>
      <c r="B173" s="29" t="s">
        <v>44</v>
      </c>
      <c r="C173" s="8" t="s">
        <v>45</v>
      </c>
      <c r="D173" s="8">
        <v>0.4</v>
      </c>
      <c r="E173" s="8">
        <v>830</v>
      </c>
      <c r="F173" s="8">
        <f t="shared" si="21"/>
        <v>332</v>
      </c>
      <c r="G173" s="15"/>
      <c r="H173" s="15"/>
      <c r="I173" s="15"/>
      <c r="J173" s="15"/>
      <c r="K173" s="15"/>
      <c r="L173" s="16"/>
      <c r="M173" s="16"/>
      <c r="O173" s="7"/>
      <c r="P173" s="7"/>
      <c r="Q173" s="16"/>
    </row>
    <row r="174" spans="1:17" ht="15.75" x14ac:dyDescent="0.25">
      <c r="A174" s="23"/>
      <c r="B174" s="35" t="s">
        <v>25</v>
      </c>
      <c r="C174" s="36"/>
      <c r="D174" s="36">
        <f>SUM(D169:D173)</f>
        <v>2.2999999999999998</v>
      </c>
      <c r="E174" s="36"/>
      <c r="F174" s="36">
        <f>SUM(F169:F173)</f>
        <v>2002</v>
      </c>
      <c r="G174" s="15">
        <f>F174*8</f>
        <v>16016</v>
      </c>
      <c r="H174" s="15">
        <f>ROUND(F174*0.2359,0)</f>
        <v>472</v>
      </c>
      <c r="I174" s="15"/>
      <c r="J174" s="15">
        <f>I174*8</f>
        <v>0</v>
      </c>
      <c r="K174" s="15">
        <f>ROUND(I174*0.2359,0)</f>
        <v>0</v>
      </c>
      <c r="L174" s="16">
        <f>G174+J174</f>
        <v>16016</v>
      </c>
      <c r="M174" s="16">
        <f>H174+K174</f>
        <v>472</v>
      </c>
      <c r="O174" s="7">
        <f>ROUND((F174+I174)*12*0.02,0)</f>
        <v>480</v>
      </c>
      <c r="P174" s="7">
        <f>ROUND(O174*0.2359,0)</f>
        <v>113</v>
      </c>
      <c r="Q174" s="16">
        <f>(F174+H174+I174+K174)*8+O174+P174</f>
        <v>20385</v>
      </c>
    </row>
    <row r="175" spans="1:17" ht="15.75" x14ac:dyDescent="0.25">
      <c r="A175" s="114" t="s">
        <v>52</v>
      </c>
      <c r="B175" s="115"/>
      <c r="C175" s="115"/>
      <c r="D175" s="6"/>
      <c r="E175" s="6"/>
      <c r="F175" s="6"/>
      <c r="G175" s="15"/>
      <c r="H175" s="15"/>
      <c r="I175" s="15"/>
      <c r="J175" s="15"/>
      <c r="K175" s="15"/>
      <c r="L175" s="16"/>
      <c r="M175" s="16"/>
      <c r="O175" s="7"/>
      <c r="P175" s="7"/>
      <c r="Q175" s="16"/>
    </row>
    <row r="176" spans="1:17" ht="15.75" x14ac:dyDescent="0.25">
      <c r="A176" s="30">
        <v>1</v>
      </c>
      <c r="B176" s="37" t="s">
        <v>36</v>
      </c>
      <c r="C176" s="31" t="s">
        <v>37</v>
      </c>
      <c r="D176" s="30">
        <v>0.1</v>
      </c>
      <c r="E176" s="30">
        <v>919</v>
      </c>
      <c r="F176" s="8">
        <f>ROUND(D176*E176,0)</f>
        <v>92</v>
      </c>
      <c r="G176" s="15"/>
      <c r="H176" s="15"/>
      <c r="I176" s="15"/>
      <c r="J176" s="15"/>
      <c r="K176" s="15"/>
      <c r="L176" s="16"/>
      <c r="M176" s="16"/>
      <c r="O176" s="7"/>
      <c r="P176" s="7"/>
      <c r="Q176" s="16"/>
    </row>
    <row r="177" spans="1:17" ht="15.75" x14ac:dyDescent="0.25">
      <c r="A177" s="30">
        <v>2</v>
      </c>
      <c r="B177" s="20" t="s">
        <v>19</v>
      </c>
      <c r="C177" s="8" t="s">
        <v>20</v>
      </c>
      <c r="D177" s="8">
        <v>2.452</v>
      </c>
      <c r="E177" s="8">
        <v>872</v>
      </c>
      <c r="F177" s="8">
        <f t="shared" ref="F177:F180" si="22">ROUND(D177*E177,0)</f>
        <v>2138</v>
      </c>
      <c r="G177" s="15"/>
      <c r="H177" s="15"/>
      <c r="I177" s="15"/>
      <c r="J177" s="15"/>
      <c r="K177" s="15"/>
      <c r="L177" s="16"/>
      <c r="M177" s="16"/>
      <c r="O177" s="7"/>
      <c r="P177" s="7"/>
      <c r="Q177" s="16"/>
    </row>
    <row r="178" spans="1:17" ht="15.75" x14ac:dyDescent="0.25">
      <c r="A178" s="30">
        <v>3</v>
      </c>
      <c r="B178" s="20" t="s">
        <v>21</v>
      </c>
      <c r="C178" s="8" t="s">
        <v>22</v>
      </c>
      <c r="D178" s="8">
        <v>0.25</v>
      </c>
      <c r="E178" s="8">
        <v>872</v>
      </c>
      <c r="F178" s="8">
        <f t="shared" si="22"/>
        <v>218</v>
      </c>
      <c r="G178" s="15"/>
      <c r="H178" s="15"/>
      <c r="I178" s="15"/>
      <c r="J178" s="15"/>
      <c r="K178" s="15"/>
      <c r="L178" s="16"/>
      <c r="M178" s="16"/>
      <c r="O178" s="7"/>
      <c r="P178" s="7"/>
      <c r="Q178" s="16"/>
    </row>
    <row r="179" spans="1:17" ht="15.75" x14ac:dyDescent="0.25">
      <c r="A179" s="30">
        <v>4</v>
      </c>
      <c r="B179" s="89" t="s">
        <v>30</v>
      </c>
      <c r="C179" s="90">
        <v>234203</v>
      </c>
      <c r="D179" s="81">
        <v>0.25</v>
      </c>
      <c r="E179" s="81">
        <v>872</v>
      </c>
      <c r="F179" s="81">
        <f t="shared" si="22"/>
        <v>218</v>
      </c>
      <c r="G179" s="15"/>
      <c r="H179" s="15"/>
      <c r="I179" s="15"/>
      <c r="J179" s="15"/>
      <c r="K179" s="15"/>
      <c r="L179" s="16"/>
      <c r="M179" s="16"/>
      <c r="O179" s="7"/>
      <c r="P179" s="7"/>
      <c r="Q179" s="16"/>
    </row>
    <row r="180" spans="1:17" ht="15.75" x14ac:dyDescent="0.25">
      <c r="A180" s="30">
        <v>5</v>
      </c>
      <c r="B180" s="20" t="s">
        <v>23</v>
      </c>
      <c r="C180" s="8" t="s">
        <v>24</v>
      </c>
      <c r="D180" s="8">
        <v>9.5000000000000001E-2</v>
      </c>
      <c r="E180" s="8">
        <v>830</v>
      </c>
      <c r="F180" s="8">
        <f t="shared" si="22"/>
        <v>79</v>
      </c>
      <c r="G180" s="15"/>
      <c r="H180" s="15"/>
      <c r="I180" s="15"/>
      <c r="J180" s="15"/>
      <c r="K180" s="15"/>
      <c r="L180" s="16"/>
      <c r="M180" s="16"/>
      <c r="O180" s="7"/>
      <c r="P180" s="7"/>
      <c r="Q180" s="16"/>
    </row>
    <row r="181" spans="1:17" ht="15.75" x14ac:dyDescent="0.25">
      <c r="A181" s="30"/>
      <c r="B181" s="35" t="s">
        <v>25</v>
      </c>
      <c r="C181" s="30"/>
      <c r="D181" s="36">
        <f>SUM(D176:D180)</f>
        <v>3.1470000000000002</v>
      </c>
      <c r="E181" s="36"/>
      <c r="F181" s="36">
        <f>SUM(F176:F180)</f>
        <v>2745</v>
      </c>
      <c r="G181" s="15">
        <f>F181*8</f>
        <v>21960</v>
      </c>
      <c r="H181" s="15">
        <f>ROUND(F181*0.2359,0)</f>
        <v>648</v>
      </c>
      <c r="I181" s="15">
        <v>0</v>
      </c>
      <c r="J181" s="15">
        <f>I181*8</f>
        <v>0</v>
      </c>
      <c r="K181" s="15">
        <f>ROUND(I181*0.2359,0)</f>
        <v>0</v>
      </c>
      <c r="L181" s="16">
        <f>G181+J181</f>
        <v>21960</v>
      </c>
      <c r="M181" s="16">
        <f>H181+K181</f>
        <v>648</v>
      </c>
      <c r="O181" s="7">
        <f>ROUND((F181+I181)*12*0.02,0)</f>
        <v>659</v>
      </c>
      <c r="P181" s="7">
        <f>ROUND(O181*0.2359,0)</f>
        <v>155</v>
      </c>
      <c r="Q181" s="16">
        <f>(F181+H181+I181+K181)*8+O181+P181</f>
        <v>27958</v>
      </c>
    </row>
    <row r="182" spans="1:17" ht="15.75" x14ac:dyDescent="0.25">
      <c r="A182" s="121" t="s">
        <v>99</v>
      </c>
      <c r="B182" s="121"/>
      <c r="C182" s="121"/>
      <c r="D182" s="94"/>
      <c r="E182" s="94"/>
      <c r="F182" s="94"/>
      <c r="G182" s="76"/>
      <c r="H182" s="15"/>
      <c r="I182" s="15"/>
      <c r="J182" s="15"/>
      <c r="K182" s="15"/>
      <c r="L182" s="16"/>
      <c r="M182" s="16"/>
      <c r="O182" s="7"/>
      <c r="P182" s="7"/>
      <c r="Q182" s="16"/>
    </row>
    <row r="183" spans="1:17" ht="15.75" x14ac:dyDescent="0.25">
      <c r="A183" s="118" t="s">
        <v>53</v>
      </c>
      <c r="B183" s="119"/>
      <c r="C183" s="119"/>
      <c r="D183" s="6"/>
      <c r="E183" s="6"/>
      <c r="F183" s="6"/>
      <c r="G183" s="15"/>
      <c r="H183" s="15"/>
      <c r="I183" s="15"/>
      <c r="J183" s="15"/>
      <c r="K183" s="15"/>
      <c r="L183" s="16"/>
      <c r="M183" s="16"/>
      <c r="O183" s="7"/>
      <c r="P183" s="7"/>
      <c r="Q183" s="16"/>
    </row>
    <row r="184" spans="1:17" ht="15.75" x14ac:dyDescent="0.25">
      <c r="A184" s="38">
        <v>1</v>
      </c>
      <c r="B184" s="29" t="s">
        <v>8</v>
      </c>
      <c r="C184" s="8" t="s">
        <v>9</v>
      </c>
      <c r="D184" s="8">
        <v>0.25</v>
      </c>
      <c r="E184" s="8">
        <v>919</v>
      </c>
      <c r="F184" s="8">
        <f>ROUND(D184*E184,0)</f>
        <v>230</v>
      </c>
      <c r="G184" s="15"/>
      <c r="H184" s="15"/>
      <c r="I184" s="15"/>
      <c r="J184" s="15"/>
      <c r="K184" s="15"/>
      <c r="L184" s="16"/>
      <c r="M184" s="16"/>
      <c r="O184" s="7"/>
      <c r="P184" s="7"/>
      <c r="Q184" s="16"/>
    </row>
    <row r="185" spans="1:17" ht="15.75" x14ac:dyDescent="0.25">
      <c r="A185" s="8">
        <v>2</v>
      </c>
      <c r="B185" s="12" t="s">
        <v>33</v>
      </c>
      <c r="C185" s="8" t="s">
        <v>13</v>
      </c>
      <c r="D185" s="8">
        <v>0.5</v>
      </c>
      <c r="E185" s="8">
        <v>830</v>
      </c>
      <c r="F185" s="8">
        <f>ROUND(D185*E185,0)</f>
        <v>415</v>
      </c>
      <c r="G185" s="15"/>
      <c r="H185" s="15"/>
      <c r="I185" s="15"/>
      <c r="J185" s="15"/>
      <c r="K185" s="15"/>
      <c r="L185" s="16"/>
      <c r="M185" s="16"/>
      <c r="O185" s="7"/>
      <c r="P185" s="7"/>
      <c r="Q185" s="16"/>
    </row>
    <row r="186" spans="1:17" ht="15.75" x14ac:dyDescent="0.25">
      <c r="A186" s="8"/>
      <c r="B186" s="17" t="s">
        <v>25</v>
      </c>
      <c r="C186" s="4"/>
      <c r="D186" s="4">
        <f>SUM(D184:D185)</f>
        <v>0.75</v>
      </c>
      <c r="E186" s="4"/>
      <c r="F186" s="4">
        <f>SUM(F184:F185)</f>
        <v>645</v>
      </c>
      <c r="G186" s="15">
        <f>F186*8</f>
        <v>5160</v>
      </c>
      <c r="H186" s="15">
        <f>ROUND(F186*0.2359,0)</f>
        <v>152</v>
      </c>
      <c r="I186" s="15"/>
      <c r="J186" s="15">
        <f>I186*8</f>
        <v>0</v>
      </c>
      <c r="K186" s="15">
        <f>ROUND(I186*0.2359,0)</f>
        <v>0</v>
      </c>
      <c r="L186" s="16">
        <f>G186+J186</f>
        <v>5160</v>
      </c>
      <c r="M186" s="16">
        <f>H186+K186</f>
        <v>152</v>
      </c>
      <c r="O186" s="7">
        <f>ROUND((F186+I186)*12*0.02,0)</f>
        <v>155</v>
      </c>
      <c r="P186" s="7">
        <f>ROUND(O186*0.2359,0)</f>
        <v>37</v>
      </c>
      <c r="Q186" s="16">
        <f>(F186+H186+I186+K186)*8+O186+P186</f>
        <v>6568</v>
      </c>
    </row>
    <row r="187" spans="1:17" ht="15.75" customHeight="1" x14ac:dyDescent="0.25">
      <c r="A187" s="114" t="s">
        <v>54</v>
      </c>
      <c r="B187" s="115"/>
      <c r="C187" s="115"/>
      <c r="D187" s="115"/>
      <c r="E187" s="115"/>
      <c r="F187" s="124"/>
      <c r="G187" s="15"/>
      <c r="H187" s="15"/>
      <c r="I187" s="15"/>
      <c r="J187" s="15"/>
      <c r="K187" s="15"/>
      <c r="L187" s="16"/>
      <c r="M187" s="16"/>
      <c r="O187" s="7"/>
      <c r="P187" s="7"/>
      <c r="Q187" s="16"/>
    </row>
    <row r="188" spans="1:17" ht="15.75" x14ac:dyDescent="0.25">
      <c r="A188" s="8">
        <v>1</v>
      </c>
      <c r="B188" s="12" t="s">
        <v>17</v>
      </c>
      <c r="C188" s="8" t="s">
        <v>18</v>
      </c>
      <c r="D188" s="8">
        <v>1</v>
      </c>
      <c r="E188" s="8">
        <v>1219</v>
      </c>
      <c r="F188" s="8">
        <f t="shared" ref="F188:F193" si="23">ROUND(D188*E188,0)</f>
        <v>1219</v>
      </c>
      <c r="G188" s="15"/>
      <c r="H188" s="15"/>
      <c r="I188" s="15"/>
      <c r="J188" s="15"/>
      <c r="K188" s="15"/>
      <c r="L188" s="16"/>
      <c r="M188" s="16"/>
      <c r="O188" s="7"/>
      <c r="P188" s="7"/>
      <c r="Q188" s="16"/>
    </row>
    <row r="189" spans="1:17" ht="15.75" x14ac:dyDescent="0.25">
      <c r="A189" s="8">
        <v>2</v>
      </c>
      <c r="B189" s="12" t="s">
        <v>36</v>
      </c>
      <c r="C189" s="8" t="s">
        <v>37</v>
      </c>
      <c r="D189" s="8">
        <v>0.7</v>
      </c>
      <c r="E189" s="8">
        <v>919</v>
      </c>
      <c r="F189" s="8">
        <f t="shared" si="23"/>
        <v>643</v>
      </c>
      <c r="G189" s="15"/>
      <c r="H189" s="15"/>
      <c r="I189" s="15"/>
      <c r="J189" s="15"/>
      <c r="K189" s="15"/>
      <c r="L189" s="16"/>
      <c r="M189" s="16"/>
      <c r="O189" s="7"/>
      <c r="P189" s="7"/>
      <c r="Q189" s="16"/>
    </row>
    <row r="190" spans="1:17" ht="15.75" x14ac:dyDescent="0.25">
      <c r="A190" s="8">
        <v>3</v>
      </c>
      <c r="B190" s="12" t="s">
        <v>55</v>
      </c>
      <c r="C190" s="8" t="s">
        <v>20</v>
      </c>
      <c r="D190" s="81">
        <v>6.84</v>
      </c>
      <c r="E190" s="8">
        <v>872</v>
      </c>
      <c r="F190" s="8">
        <f t="shared" si="23"/>
        <v>5964</v>
      </c>
      <c r="G190" s="15"/>
      <c r="H190" s="15"/>
      <c r="I190" s="15"/>
      <c r="J190" s="15"/>
      <c r="K190" s="15"/>
      <c r="L190" s="16"/>
      <c r="M190" s="16"/>
      <c r="N190">
        <v>6.49</v>
      </c>
      <c r="O190" s="7"/>
      <c r="P190" s="7"/>
      <c r="Q190" s="16"/>
    </row>
    <row r="191" spans="1:17" ht="15.75" x14ac:dyDescent="0.25">
      <c r="A191" s="8">
        <v>4</v>
      </c>
      <c r="B191" s="12" t="s">
        <v>21</v>
      </c>
      <c r="C191" s="8" t="s">
        <v>22</v>
      </c>
      <c r="D191" s="8">
        <v>1.05</v>
      </c>
      <c r="E191" s="8">
        <v>872</v>
      </c>
      <c r="F191" s="8">
        <f t="shared" si="23"/>
        <v>916</v>
      </c>
      <c r="G191" s="15"/>
      <c r="H191" s="15"/>
      <c r="I191" s="15"/>
      <c r="J191" s="15"/>
      <c r="K191" s="15"/>
      <c r="L191" s="16"/>
      <c r="M191" s="16"/>
      <c r="O191" s="7"/>
      <c r="P191" s="7"/>
      <c r="Q191" s="16"/>
    </row>
    <row r="192" spans="1:17" ht="15.75" x14ac:dyDescent="0.25">
      <c r="A192" s="8">
        <v>5</v>
      </c>
      <c r="B192" s="12" t="s">
        <v>23</v>
      </c>
      <c r="C192" s="8" t="s">
        <v>24</v>
      </c>
      <c r="D192" s="8">
        <v>0.37</v>
      </c>
      <c r="E192" s="8">
        <v>830</v>
      </c>
      <c r="F192" s="8">
        <f t="shared" si="23"/>
        <v>307</v>
      </c>
      <c r="G192" s="15"/>
      <c r="H192" s="15"/>
      <c r="I192" s="15"/>
      <c r="J192" s="15"/>
      <c r="K192" s="15"/>
      <c r="L192" s="16"/>
      <c r="M192" s="16"/>
      <c r="O192" s="7"/>
      <c r="P192" s="7"/>
      <c r="Q192" s="16"/>
    </row>
    <row r="193" spans="1:17" ht="15.75" x14ac:dyDescent="0.25">
      <c r="A193" s="8">
        <v>6</v>
      </c>
      <c r="B193" s="12" t="s">
        <v>30</v>
      </c>
      <c r="C193" s="8" t="s">
        <v>31</v>
      </c>
      <c r="D193" s="81">
        <v>0.98</v>
      </c>
      <c r="E193" s="8">
        <v>872</v>
      </c>
      <c r="F193" s="8">
        <f t="shared" si="23"/>
        <v>855</v>
      </c>
      <c r="G193" s="15"/>
      <c r="H193" s="15"/>
      <c r="I193" s="15"/>
      <c r="J193" s="15"/>
      <c r="K193" s="15"/>
      <c r="L193" s="16"/>
      <c r="M193" s="16"/>
      <c r="N193">
        <v>0.8</v>
      </c>
      <c r="O193" s="7"/>
      <c r="P193" s="7"/>
      <c r="Q193" s="16"/>
    </row>
    <row r="194" spans="1:17" ht="15.75" x14ac:dyDescent="0.25">
      <c r="A194" s="22"/>
      <c r="B194" s="17" t="s">
        <v>25</v>
      </c>
      <c r="C194" s="8"/>
      <c r="D194" s="4">
        <f>SUM(D188:D193)</f>
        <v>10.94</v>
      </c>
      <c r="E194" s="4"/>
      <c r="F194" s="4">
        <f>SUM(F188:F193)</f>
        <v>9904</v>
      </c>
      <c r="G194" s="15">
        <f>F194*8</f>
        <v>79232</v>
      </c>
      <c r="H194" s="15">
        <f>ROUND(F194*0.2359,0)</f>
        <v>2336</v>
      </c>
      <c r="I194" s="15"/>
      <c r="J194" s="15">
        <f>I194*8</f>
        <v>0</v>
      </c>
      <c r="K194" s="15">
        <f>ROUND(I194*0.2359,0)</f>
        <v>0</v>
      </c>
      <c r="L194" s="16">
        <f>G194+J194</f>
        <v>79232</v>
      </c>
      <c r="M194" s="16">
        <f>H194+K194</f>
        <v>2336</v>
      </c>
      <c r="O194" s="7">
        <f>ROUND((F194+I194)*12*0.02,0)</f>
        <v>2377</v>
      </c>
      <c r="P194" s="7">
        <f>ROUND(O194*0.2359,0)</f>
        <v>561</v>
      </c>
      <c r="Q194" s="16">
        <f>(F194+H194+I194+K194)*8+O194+P194</f>
        <v>100858</v>
      </c>
    </row>
    <row r="195" spans="1:17" ht="15.75" x14ac:dyDescent="0.25">
      <c r="A195" s="121" t="s">
        <v>100</v>
      </c>
      <c r="B195" s="121"/>
      <c r="C195" s="121"/>
      <c r="D195" s="94"/>
      <c r="E195" s="94"/>
      <c r="F195" s="94"/>
      <c r="G195" s="76"/>
      <c r="H195" s="15"/>
      <c r="I195" s="15"/>
      <c r="J195" s="15"/>
      <c r="K195" s="15"/>
      <c r="L195" s="16"/>
      <c r="M195" s="16"/>
      <c r="O195" s="7"/>
      <c r="P195" s="7"/>
      <c r="Q195" s="16"/>
    </row>
    <row r="196" spans="1:17" ht="15.75" x14ac:dyDescent="0.25">
      <c r="A196" s="118" t="s">
        <v>56</v>
      </c>
      <c r="B196" s="119"/>
      <c r="C196" s="119"/>
      <c r="D196" s="6"/>
      <c r="E196" s="6"/>
      <c r="F196" s="6"/>
      <c r="G196" s="15"/>
      <c r="H196" s="15"/>
      <c r="I196" s="15"/>
      <c r="J196" s="15"/>
      <c r="K196" s="15"/>
      <c r="L196" s="16"/>
      <c r="M196" s="16"/>
      <c r="O196" s="7"/>
      <c r="P196" s="7"/>
      <c r="Q196" s="16"/>
    </row>
    <row r="197" spans="1:17" ht="15.75" x14ac:dyDescent="0.25">
      <c r="A197" s="8">
        <v>1</v>
      </c>
      <c r="B197" s="9" t="s">
        <v>7</v>
      </c>
      <c r="C197" s="8">
        <v>134508</v>
      </c>
      <c r="D197" s="8">
        <v>0</v>
      </c>
      <c r="E197" s="8">
        <v>1056</v>
      </c>
      <c r="F197" s="8">
        <f>ROUND(D197*E197,0)</f>
        <v>0</v>
      </c>
      <c r="G197" s="15"/>
      <c r="H197" s="15"/>
      <c r="I197" s="15"/>
      <c r="J197" s="15"/>
      <c r="K197" s="15"/>
      <c r="L197" s="16"/>
      <c r="M197" s="16"/>
      <c r="O197" s="7"/>
      <c r="P197" s="7"/>
      <c r="Q197" s="16"/>
    </row>
    <row r="198" spans="1:17" ht="15.75" x14ac:dyDescent="0.25">
      <c r="A198" s="8">
        <v>2</v>
      </c>
      <c r="B198" s="29" t="s">
        <v>8</v>
      </c>
      <c r="C198" s="8" t="s">
        <v>9</v>
      </c>
      <c r="D198" s="8">
        <v>0.3</v>
      </c>
      <c r="E198" s="8">
        <v>919</v>
      </c>
      <c r="F198" s="8">
        <f t="shared" ref="F198:F200" si="24">ROUND(D198*E198,0)</f>
        <v>276</v>
      </c>
      <c r="G198" s="15"/>
      <c r="H198" s="15"/>
      <c r="I198" s="15"/>
      <c r="J198" s="15"/>
      <c r="K198" s="15"/>
      <c r="L198" s="16"/>
      <c r="M198" s="16"/>
      <c r="O198" s="7"/>
      <c r="P198" s="7"/>
      <c r="Q198" s="16"/>
    </row>
    <row r="199" spans="1:17" ht="15.75" x14ac:dyDescent="0.25">
      <c r="A199" s="8">
        <v>3</v>
      </c>
      <c r="B199" s="12" t="s">
        <v>12</v>
      </c>
      <c r="C199" s="8">
        <v>234101</v>
      </c>
      <c r="D199" s="8">
        <v>1.534</v>
      </c>
      <c r="E199" s="8">
        <v>830</v>
      </c>
      <c r="F199" s="8">
        <f t="shared" si="24"/>
        <v>1273</v>
      </c>
      <c r="G199" s="15"/>
      <c r="H199" s="15"/>
      <c r="I199" s="15"/>
      <c r="J199" s="15"/>
      <c r="K199" s="15"/>
      <c r="L199" s="16"/>
      <c r="M199" s="16"/>
      <c r="O199" s="7"/>
      <c r="P199" s="7"/>
      <c r="Q199" s="16"/>
    </row>
    <row r="200" spans="1:17" ht="15.75" x14ac:dyDescent="0.25">
      <c r="A200" s="8">
        <v>4</v>
      </c>
      <c r="B200" s="9" t="s">
        <v>44</v>
      </c>
      <c r="C200" s="8" t="s">
        <v>45</v>
      </c>
      <c r="D200" s="8">
        <v>0.7</v>
      </c>
      <c r="E200" s="39">
        <v>830</v>
      </c>
      <c r="F200" s="8">
        <f t="shared" si="24"/>
        <v>581</v>
      </c>
      <c r="G200" s="15"/>
      <c r="H200" s="15"/>
      <c r="I200" s="15"/>
      <c r="J200" s="15"/>
      <c r="K200" s="15"/>
      <c r="L200" s="16"/>
      <c r="M200" s="16"/>
      <c r="O200" s="7"/>
      <c r="P200" s="7"/>
      <c r="Q200" s="16"/>
    </row>
    <row r="201" spans="1:17" ht="15.75" x14ac:dyDescent="0.25">
      <c r="A201" s="4"/>
      <c r="B201" s="14" t="s">
        <v>25</v>
      </c>
      <c r="C201" s="4"/>
      <c r="D201" s="4">
        <f>SUM(D197:D200)</f>
        <v>2.5339999999999998</v>
      </c>
      <c r="E201" s="4"/>
      <c r="F201" s="4">
        <f>SUM(F197:F200)</f>
        <v>2130</v>
      </c>
      <c r="G201" s="15">
        <f>F201*8</f>
        <v>17040</v>
      </c>
      <c r="H201" s="15">
        <f>ROUND(F201*0.2359,0)</f>
        <v>502</v>
      </c>
      <c r="I201" s="15"/>
      <c r="J201" s="15">
        <f>I201*8</f>
        <v>0</v>
      </c>
      <c r="K201" s="15">
        <f>ROUND(I201*0.2359,0)</f>
        <v>0</v>
      </c>
      <c r="L201" s="16">
        <f>G201+J201</f>
        <v>17040</v>
      </c>
      <c r="M201" s="16">
        <f>H201+K201</f>
        <v>502</v>
      </c>
      <c r="O201" s="7">
        <f>ROUND((F201+I201)*12*0.02,0)</f>
        <v>511</v>
      </c>
      <c r="P201" s="7">
        <f>ROUND(O201*0.2359,0)</f>
        <v>121</v>
      </c>
      <c r="Q201" s="16">
        <f>(F201+H201+I201+K201)*8+O201+P201</f>
        <v>21688</v>
      </c>
    </row>
    <row r="202" spans="1:17" ht="15.75" x14ac:dyDescent="0.25">
      <c r="A202" s="114" t="s">
        <v>110</v>
      </c>
      <c r="B202" s="115"/>
      <c r="C202" s="115"/>
      <c r="D202" s="6"/>
      <c r="E202" s="6"/>
      <c r="F202" s="6"/>
      <c r="G202" s="15"/>
      <c r="H202" s="15"/>
      <c r="I202" s="15"/>
      <c r="J202" s="15"/>
      <c r="K202" s="15"/>
      <c r="L202" s="16"/>
      <c r="M202" s="16"/>
      <c r="O202" s="7"/>
      <c r="P202" s="7"/>
      <c r="Q202" s="16"/>
    </row>
    <row r="203" spans="1:17" ht="15.75" x14ac:dyDescent="0.25">
      <c r="A203" s="38">
        <v>1</v>
      </c>
      <c r="B203" s="37" t="s">
        <v>36</v>
      </c>
      <c r="C203" s="31" t="s">
        <v>37</v>
      </c>
      <c r="D203" s="40">
        <v>0.1</v>
      </c>
      <c r="E203" s="39">
        <v>919</v>
      </c>
      <c r="F203" s="8">
        <f>ROUND(D203*E203,0)</f>
        <v>92</v>
      </c>
      <c r="G203" s="15"/>
      <c r="H203" s="15"/>
      <c r="I203" s="15"/>
      <c r="J203" s="15"/>
      <c r="K203" s="15"/>
      <c r="L203" s="16"/>
      <c r="M203" s="16"/>
      <c r="O203" s="7"/>
      <c r="P203" s="7"/>
      <c r="Q203" s="16"/>
    </row>
    <row r="204" spans="1:17" ht="15.75" x14ac:dyDescent="0.25">
      <c r="A204" s="38">
        <v>2</v>
      </c>
      <c r="B204" s="12" t="s">
        <v>19</v>
      </c>
      <c r="C204" s="8" t="s">
        <v>20</v>
      </c>
      <c r="D204" s="81">
        <v>1.66</v>
      </c>
      <c r="E204" s="8">
        <v>872</v>
      </c>
      <c r="F204" s="8">
        <f t="shared" ref="F204:F207" si="25">ROUND(D204*E204,0)</f>
        <v>1448</v>
      </c>
      <c r="G204" s="15"/>
      <c r="H204" s="15"/>
      <c r="I204" s="15"/>
      <c r="J204" s="15"/>
      <c r="K204" s="15"/>
      <c r="L204" s="16"/>
      <c r="M204" s="16"/>
      <c r="N204">
        <v>1.6519999999999999</v>
      </c>
      <c r="O204" s="7"/>
      <c r="P204" s="7"/>
      <c r="Q204" s="16"/>
    </row>
    <row r="205" spans="1:17" ht="15.75" x14ac:dyDescent="0.25">
      <c r="A205" s="38">
        <v>3</v>
      </c>
      <c r="B205" s="12" t="s">
        <v>21</v>
      </c>
      <c r="C205" s="8" t="s">
        <v>22</v>
      </c>
      <c r="D205" s="8">
        <v>0.25</v>
      </c>
      <c r="E205" s="8">
        <v>872</v>
      </c>
      <c r="F205" s="8">
        <f t="shared" si="25"/>
        <v>218</v>
      </c>
      <c r="G205" s="15"/>
      <c r="H205" s="15"/>
      <c r="I205" s="15"/>
      <c r="J205" s="15"/>
      <c r="K205" s="15"/>
      <c r="L205" s="16"/>
      <c r="M205" s="16"/>
      <c r="O205" s="7"/>
      <c r="P205" s="7"/>
      <c r="Q205" s="16"/>
    </row>
    <row r="206" spans="1:17" ht="15.75" x14ac:dyDescent="0.25">
      <c r="A206" s="38">
        <v>4</v>
      </c>
      <c r="B206" s="80" t="s">
        <v>30</v>
      </c>
      <c r="C206" s="81" t="s">
        <v>31</v>
      </c>
      <c r="D206" s="81">
        <v>0.125</v>
      </c>
      <c r="E206" s="81">
        <v>872</v>
      </c>
      <c r="F206" s="81">
        <f t="shared" si="25"/>
        <v>109</v>
      </c>
      <c r="G206" s="15"/>
      <c r="H206" s="15"/>
      <c r="I206" s="15"/>
      <c r="J206" s="15"/>
      <c r="K206" s="15"/>
      <c r="L206" s="16"/>
      <c r="M206" s="16"/>
      <c r="N206">
        <v>0</v>
      </c>
      <c r="O206" s="7"/>
      <c r="P206" s="7"/>
      <c r="Q206" s="16"/>
    </row>
    <row r="207" spans="1:17" ht="15.75" x14ac:dyDescent="0.25">
      <c r="A207" s="38">
        <v>5</v>
      </c>
      <c r="B207" s="12" t="s">
        <v>23</v>
      </c>
      <c r="C207" s="8" t="s">
        <v>24</v>
      </c>
      <c r="D207" s="8">
        <v>9.5000000000000001E-2</v>
      </c>
      <c r="E207" s="8">
        <v>830</v>
      </c>
      <c r="F207" s="8">
        <f t="shared" si="25"/>
        <v>79</v>
      </c>
      <c r="G207" s="15"/>
      <c r="H207" s="15"/>
      <c r="I207" s="15"/>
      <c r="J207" s="15"/>
      <c r="K207" s="15"/>
      <c r="L207" s="16"/>
      <c r="M207" s="16"/>
      <c r="O207" s="7"/>
      <c r="P207" s="7"/>
      <c r="Q207" s="16"/>
    </row>
    <row r="208" spans="1:17" ht="15.75" x14ac:dyDescent="0.25">
      <c r="A208" s="22"/>
      <c r="B208" s="14" t="s">
        <v>25</v>
      </c>
      <c r="C208" s="8"/>
      <c r="D208" s="19">
        <f>SUM(D203:D207)</f>
        <v>2.23</v>
      </c>
      <c r="E208" s="8"/>
      <c r="F208" s="19">
        <f>SUM(F203:F207)</f>
        <v>1946</v>
      </c>
      <c r="G208" s="15">
        <f>F208*8</f>
        <v>15568</v>
      </c>
      <c r="H208" s="15">
        <f>ROUND(F208*0.2359,0)</f>
        <v>459</v>
      </c>
      <c r="I208" s="15">
        <v>74.12</v>
      </c>
      <c r="J208" s="15">
        <f>I208*8</f>
        <v>592.96</v>
      </c>
      <c r="K208" s="15">
        <f>ROUND(I208*0.2359,0)</f>
        <v>17</v>
      </c>
      <c r="L208" s="16">
        <f>G208+J208</f>
        <v>16160.96</v>
      </c>
      <c r="M208" s="16">
        <f>H208+K208</f>
        <v>476</v>
      </c>
      <c r="O208" s="7">
        <f>ROUND((F208+I208)*12*0.02,0)</f>
        <v>485</v>
      </c>
      <c r="P208" s="7">
        <f>ROUND(O208*0.2359,0)</f>
        <v>114</v>
      </c>
      <c r="Q208" s="16">
        <f>(F208+H208+I208+K208)*8+O208+P208</f>
        <v>20567.96</v>
      </c>
    </row>
    <row r="209" spans="1:17" ht="15.75" x14ac:dyDescent="0.25">
      <c r="A209" s="121" t="s">
        <v>101</v>
      </c>
      <c r="B209" s="121"/>
      <c r="C209" s="121"/>
      <c r="D209" s="94"/>
      <c r="E209" s="94"/>
      <c r="F209" s="94"/>
      <c r="G209" s="76"/>
      <c r="H209" s="15"/>
      <c r="I209" s="15"/>
      <c r="J209" s="15"/>
      <c r="K209" s="15"/>
      <c r="L209" s="16"/>
      <c r="M209" s="16"/>
      <c r="O209" s="7"/>
      <c r="P209" s="7"/>
      <c r="Q209" s="16"/>
    </row>
    <row r="210" spans="1:17" ht="15.75" x14ac:dyDescent="0.25">
      <c r="A210" s="118" t="s">
        <v>102</v>
      </c>
      <c r="B210" s="119"/>
      <c r="C210" s="119"/>
      <c r="D210" s="6"/>
      <c r="E210" s="6"/>
      <c r="F210" s="6"/>
      <c r="G210" s="15"/>
      <c r="H210" s="15"/>
      <c r="I210" s="15"/>
      <c r="J210" s="15"/>
      <c r="K210" s="15"/>
      <c r="L210" s="16"/>
      <c r="M210" s="16"/>
      <c r="O210" s="7"/>
      <c r="P210" s="7"/>
      <c r="Q210" s="16"/>
    </row>
    <row r="211" spans="1:17" ht="31.5" x14ac:dyDescent="0.25">
      <c r="A211" s="41">
        <v>1</v>
      </c>
      <c r="B211" s="20" t="s">
        <v>57</v>
      </c>
      <c r="C211" s="8" t="s">
        <v>11</v>
      </c>
      <c r="D211" s="8">
        <v>0.68799999999999994</v>
      </c>
      <c r="E211" s="8">
        <v>919</v>
      </c>
      <c r="F211" s="8">
        <f>ROUND(D211*E211,0)</f>
        <v>632</v>
      </c>
      <c r="G211" s="15"/>
      <c r="H211" s="15"/>
      <c r="I211" s="15"/>
      <c r="J211" s="15"/>
      <c r="K211" s="15"/>
      <c r="L211" s="16"/>
      <c r="M211" s="16"/>
      <c r="O211" s="7"/>
      <c r="P211" s="7"/>
      <c r="Q211" s="16"/>
    </row>
    <row r="212" spans="1:17" ht="31.5" x14ac:dyDescent="0.25">
      <c r="A212" s="41">
        <v>2</v>
      </c>
      <c r="B212" s="20" t="s">
        <v>58</v>
      </c>
      <c r="C212" s="24" t="s">
        <v>45</v>
      </c>
      <c r="D212" s="8">
        <v>1</v>
      </c>
      <c r="E212" s="8">
        <v>830</v>
      </c>
      <c r="F212" s="8">
        <f>ROUND(D212*E212,0)</f>
        <v>830</v>
      </c>
      <c r="G212" s="15"/>
      <c r="H212" s="15"/>
      <c r="I212" s="15"/>
      <c r="J212" s="15"/>
      <c r="K212" s="15"/>
      <c r="L212" s="16"/>
      <c r="M212" s="16"/>
      <c r="O212" s="7"/>
      <c r="P212" s="7"/>
      <c r="Q212" s="16"/>
    </row>
    <row r="213" spans="1:17" ht="15.75" x14ac:dyDescent="0.25">
      <c r="A213" s="41"/>
      <c r="B213" s="21" t="s">
        <v>25</v>
      </c>
      <c r="C213" s="4"/>
      <c r="D213" s="4">
        <f t="shared" ref="D213" si="26">SUM(D211:D212)</f>
        <v>1.6879999999999999</v>
      </c>
      <c r="E213" s="4"/>
      <c r="F213" s="4">
        <f t="shared" ref="F213" si="27">SUM(F211:F212)</f>
        <v>1462</v>
      </c>
      <c r="G213" s="15">
        <f>F213*8</f>
        <v>11696</v>
      </c>
      <c r="H213" s="15">
        <f>ROUND(F213*0.2359,0)</f>
        <v>345</v>
      </c>
      <c r="I213" s="15">
        <v>0</v>
      </c>
      <c r="J213" s="15">
        <f>I213*8</f>
        <v>0</v>
      </c>
      <c r="K213" s="15">
        <f>ROUND(I213*0.2359,0)</f>
        <v>0</v>
      </c>
      <c r="L213" s="16">
        <f>G213+J213</f>
        <v>11696</v>
      </c>
      <c r="M213" s="16">
        <f>H213+K213</f>
        <v>345</v>
      </c>
      <c r="O213" s="7">
        <f>ROUND((F213+I213)*12*0.02,0)</f>
        <v>351</v>
      </c>
      <c r="P213" s="7">
        <f>ROUND(O213*0.2359,0)</f>
        <v>83</v>
      </c>
      <c r="Q213" s="16">
        <f>(F213+H213+I213+K213)*8+O213+P213</f>
        <v>14890</v>
      </c>
    </row>
    <row r="214" spans="1:17" ht="15.75" customHeight="1" x14ac:dyDescent="0.25">
      <c r="A214" s="114" t="s">
        <v>59</v>
      </c>
      <c r="B214" s="115"/>
      <c r="C214" s="115"/>
      <c r="D214" s="6"/>
      <c r="E214" s="6"/>
      <c r="F214" s="6"/>
      <c r="G214" s="15"/>
      <c r="H214" s="15"/>
      <c r="I214" s="15"/>
      <c r="J214" s="15"/>
      <c r="K214" s="15"/>
      <c r="L214" s="16"/>
      <c r="M214" s="16"/>
      <c r="O214" s="7"/>
      <c r="P214" s="7"/>
      <c r="Q214" s="16"/>
    </row>
    <row r="215" spans="1:17" ht="15.75" x14ac:dyDescent="0.25">
      <c r="A215" s="41">
        <v>1</v>
      </c>
      <c r="B215" s="20" t="s">
        <v>42</v>
      </c>
      <c r="C215" s="24" t="s">
        <v>60</v>
      </c>
      <c r="D215" s="8">
        <v>1</v>
      </c>
      <c r="E215" s="8">
        <v>880</v>
      </c>
      <c r="F215" s="8">
        <f>ROUND(D215*E215,0)</f>
        <v>880</v>
      </c>
      <c r="G215" s="15"/>
      <c r="H215" s="15"/>
      <c r="I215" s="15"/>
      <c r="J215" s="15"/>
      <c r="K215" s="15"/>
      <c r="L215" s="16"/>
      <c r="M215" s="16"/>
      <c r="O215" s="7"/>
      <c r="P215" s="7"/>
      <c r="Q215" s="16"/>
    </row>
    <row r="216" spans="1:17" ht="15.75" x14ac:dyDescent="0.25">
      <c r="A216" s="41">
        <v>2</v>
      </c>
      <c r="B216" s="20" t="s">
        <v>10</v>
      </c>
      <c r="C216" s="24" t="s">
        <v>11</v>
      </c>
      <c r="D216" s="8">
        <v>0.51300000000000001</v>
      </c>
      <c r="E216" s="8">
        <v>919</v>
      </c>
      <c r="F216" s="8">
        <f>ROUND(D216*E216,0)</f>
        <v>471</v>
      </c>
      <c r="G216" s="15"/>
      <c r="H216" s="15"/>
      <c r="I216" s="15"/>
      <c r="J216" s="15"/>
      <c r="K216" s="15"/>
      <c r="L216" s="16"/>
      <c r="M216" s="16"/>
      <c r="O216" s="7"/>
      <c r="P216" s="7"/>
      <c r="Q216" s="16"/>
    </row>
    <row r="217" spans="1:17" ht="15.75" x14ac:dyDescent="0.25">
      <c r="A217" s="41"/>
      <c r="B217" s="21" t="s">
        <v>25</v>
      </c>
      <c r="C217" s="27"/>
      <c r="D217" s="27">
        <f>SUM(D215:D216)</f>
        <v>1.5129999999999999</v>
      </c>
      <c r="E217" s="27"/>
      <c r="F217" s="27">
        <f>SUM(F215:F216)</f>
        <v>1351</v>
      </c>
      <c r="G217" s="15">
        <f>F217*8</f>
        <v>10808</v>
      </c>
      <c r="H217" s="15">
        <f>ROUND(F217*0.2359,0)</f>
        <v>319</v>
      </c>
      <c r="I217" s="15">
        <v>0</v>
      </c>
      <c r="J217" s="15">
        <f>I217*8</f>
        <v>0</v>
      </c>
      <c r="K217" s="15">
        <f>ROUND(I217*0.2359,0)</f>
        <v>0</v>
      </c>
      <c r="L217" s="16">
        <f>G217+J217</f>
        <v>10808</v>
      </c>
      <c r="M217" s="16">
        <f>H217+K217</f>
        <v>319</v>
      </c>
      <c r="O217" s="7">
        <f>ROUND((F217+I217)*12*0.02,0)</f>
        <v>324</v>
      </c>
      <c r="P217" s="7">
        <f>ROUND(O217*0.2359,0)</f>
        <v>76</v>
      </c>
      <c r="Q217" s="16">
        <f>(F217+H217+I217+K217)*8+O217+P217</f>
        <v>13760</v>
      </c>
    </row>
    <row r="218" spans="1:17" ht="15.75" customHeight="1" x14ac:dyDescent="0.25">
      <c r="A218" s="114" t="s">
        <v>103</v>
      </c>
      <c r="B218" s="115"/>
      <c r="C218" s="115"/>
      <c r="D218" s="115"/>
      <c r="E218" s="115"/>
      <c r="F218" s="124"/>
      <c r="G218" s="15"/>
      <c r="H218" s="15"/>
      <c r="I218" s="15"/>
      <c r="J218" s="15"/>
      <c r="K218" s="15"/>
      <c r="L218" s="16"/>
      <c r="M218" s="16"/>
      <c r="O218" s="7"/>
      <c r="P218" s="7"/>
      <c r="Q218" s="16"/>
    </row>
    <row r="219" spans="1:17" ht="15.75" x14ac:dyDescent="0.25">
      <c r="A219" s="42">
        <v>1</v>
      </c>
      <c r="B219" s="20" t="s">
        <v>17</v>
      </c>
      <c r="C219" s="24" t="s">
        <v>18</v>
      </c>
      <c r="D219" s="8">
        <v>1</v>
      </c>
      <c r="E219" s="8">
        <v>1169</v>
      </c>
      <c r="F219" s="8">
        <f>ROUND(D219*E219,0)</f>
        <v>1169</v>
      </c>
      <c r="G219" s="15"/>
      <c r="H219" s="15"/>
      <c r="I219" s="15"/>
      <c r="J219" s="15"/>
      <c r="K219" s="15"/>
      <c r="L219" s="16"/>
      <c r="M219" s="16"/>
      <c r="O219" s="7"/>
      <c r="P219" s="7"/>
      <c r="Q219" s="16"/>
    </row>
    <row r="220" spans="1:17" ht="15.75" x14ac:dyDescent="0.25">
      <c r="A220" s="42">
        <v>2</v>
      </c>
      <c r="B220" s="20" t="s">
        <v>36</v>
      </c>
      <c r="C220" s="24" t="s">
        <v>37</v>
      </c>
      <c r="D220" s="8">
        <v>0.5</v>
      </c>
      <c r="E220" s="8">
        <v>919</v>
      </c>
      <c r="F220" s="8">
        <f t="shared" ref="F220:F224" si="28">ROUND(D220*E220,0)</f>
        <v>460</v>
      </c>
      <c r="G220" s="15"/>
      <c r="H220" s="15"/>
      <c r="I220" s="15"/>
      <c r="J220" s="15"/>
      <c r="K220" s="15"/>
      <c r="L220" s="16"/>
      <c r="M220" s="16"/>
      <c r="O220" s="7"/>
      <c r="P220" s="7"/>
      <c r="Q220" s="16"/>
    </row>
    <row r="221" spans="1:17" ht="15.75" x14ac:dyDescent="0.25">
      <c r="A221" s="42">
        <v>3</v>
      </c>
      <c r="B221" s="20" t="s">
        <v>19</v>
      </c>
      <c r="C221" s="24" t="s">
        <v>20</v>
      </c>
      <c r="D221" s="8">
        <v>6.3150000000000004</v>
      </c>
      <c r="E221" s="8">
        <v>872</v>
      </c>
      <c r="F221" s="8">
        <f t="shared" si="28"/>
        <v>5507</v>
      </c>
      <c r="G221" s="15"/>
      <c r="H221" s="15"/>
      <c r="I221" s="15"/>
      <c r="J221" s="15"/>
      <c r="K221" s="15"/>
      <c r="L221" s="16"/>
      <c r="M221" s="16"/>
      <c r="O221" s="7"/>
      <c r="P221" s="7"/>
      <c r="Q221" s="16"/>
    </row>
    <row r="222" spans="1:17" ht="15.75" x14ac:dyDescent="0.25">
      <c r="A222" s="42">
        <v>4</v>
      </c>
      <c r="B222" s="20" t="s">
        <v>21</v>
      </c>
      <c r="C222" s="24" t="s">
        <v>22</v>
      </c>
      <c r="D222" s="8">
        <v>0.75</v>
      </c>
      <c r="E222" s="8">
        <v>872</v>
      </c>
      <c r="F222" s="8">
        <f t="shared" si="28"/>
        <v>654</v>
      </c>
      <c r="G222" s="15"/>
      <c r="H222" s="15"/>
      <c r="I222" s="15"/>
      <c r="J222" s="15"/>
      <c r="K222" s="15"/>
      <c r="L222" s="16"/>
      <c r="M222" s="16"/>
      <c r="O222" s="7"/>
      <c r="P222" s="7"/>
      <c r="Q222" s="16"/>
    </row>
    <row r="223" spans="1:17" ht="15.75" x14ac:dyDescent="0.25">
      <c r="A223" s="42">
        <v>5</v>
      </c>
      <c r="B223" s="20" t="s">
        <v>30</v>
      </c>
      <c r="C223" s="24" t="s">
        <v>31</v>
      </c>
      <c r="D223" s="81">
        <v>0.625</v>
      </c>
      <c r="E223" s="8">
        <v>872</v>
      </c>
      <c r="F223" s="8">
        <f t="shared" si="28"/>
        <v>545</v>
      </c>
      <c r="G223" s="15"/>
      <c r="H223" s="15"/>
      <c r="I223" s="15"/>
      <c r="J223" s="15"/>
      <c r="K223" s="15"/>
      <c r="L223" s="16"/>
      <c r="M223" s="16"/>
      <c r="N223">
        <v>0.34</v>
      </c>
      <c r="O223" s="7"/>
      <c r="P223" s="7"/>
      <c r="Q223" s="16"/>
    </row>
    <row r="224" spans="1:17" ht="15.75" x14ac:dyDescent="0.25">
      <c r="A224" s="42">
        <v>6</v>
      </c>
      <c r="B224" s="20" t="s">
        <v>23</v>
      </c>
      <c r="C224" s="24" t="s">
        <v>24</v>
      </c>
      <c r="D224" s="8">
        <v>0.28000000000000003</v>
      </c>
      <c r="E224" s="8">
        <v>830</v>
      </c>
      <c r="F224" s="8">
        <f t="shared" si="28"/>
        <v>232</v>
      </c>
      <c r="G224" s="15"/>
      <c r="H224" s="15"/>
      <c r="I224" s="15"/>
      <c r="J224" s="15"/>
      <c r="K224" s="15"/>
      <c r="L224" s="16"/>
      <c r="M224" s="16"/>
      <c r="O224" s="7"/>
      <c r="P224" s="7"/>
      <c r="Q224" s="16"/>
    </row>
    <row r="225" spans="1:17" ht="15.75" x14ac:dyDescent="0.25">
      <c r="A225" s="42"/>
      <c r="B225" s="21" t="s">
        <v>25</v>
      </c>
      <c r="C225" s="24"/>
      <c r="D225" s="4">
        <f>SUM(D219:D224)</f>
        <v>9.4700000000000006</v>
      </c>
      <c r="E225" s="4"/>
      <c r="F225" s="4">
        <f>SUM(F219:F224)</f>
        <v>8567</v>
      </c>
      <c r="G225" s="15">
        <f>F225*8</f>
        <v>68536</v>
      </c>
      <c r="H225" s="15">
        <f>ROUND(F225*0.2359,0)</f>
        <v>2021</v>
      </c>
      <c r="I225" s="15"/>
      <c r="J225" s="15">
        <f>I225*8</f>
        <v>0</v>
      </c>
      <c r="K225" s="15">
        <f>ROUND(I225*0.2359,0)</f>
        <v>0</v>
      </c>
      <c r="L225" s="16">
        <f>G225+J225</f>
        <v>68536</v>
      </c>
      <c r="M225" s="16">
        <f>H225+K225</f>
        <v>2021</v>
      </c>
      <c r="O225" s="7">
        <f>ROUND((F225+I225)*12*0.02,0)</f>
        <v>2056</v>
      </c>
      <c r="P225" s="7">
        <f>ROUND(O225*0.2359,0)</f>
        <v>485</v>
      </c>
      <c r="Q225" s="16">
        <f>(F225+H225+I225+K225)*8+O225+P225</f>
        <v>87245</v>
      </c>
    </row>
    <row r="226" spans="1:17" ht="15.75" customHeight="1" x14ac:dyDescent="0.25">
      <c r="A226" s="114" t="s">
        <v>104</v>
      </c>
      <c r="B226" s="115"/>
      <c r="C226" s="115"/>
      <c r="D226" s="115"/>
      <c r="E226" s="115"/>
      <c r="F226" s="6"/>
      <c r="G226" s="15"/>
      <c r="H226" s="15"/>
      <c r="I226" s="15"/>
      <c r="J226" s="15"/>
      <c r="K226" s="15"/>
      <c r="L226" s="16"/>
      <c r="M226" s="16"/>
      <c r="O226" s="7"/>
      <c r="P226" s="7"/>
      <c r="Q226" s="16"/>
    </row>
    <row r="227" spans="1:17" ht="15.75" x14ac:dyDescent="0.25">
      <c r="A227" s="42">
        <v>1</v>
      </c>
      <c r="B227" s="43" t="s">
        <v>17</v>
      </c>
      <c r="C227" s="44" t="s">
        <v>18</v>
      </c>
      <c r="D227" s="45">
        <v>1</v>
      </c>
      <c r="E227" s="45">
        <v>1298</v>
      </c>
      <c r="F227" s="45">
        <f>ROUND(D227*E227,0)</f>
        <v>1298</v>
      </c>
      <c r="G227" s="15"/>
      <c r="H227" s="15"/>
      <c r="I227" s="15"/>
      <c r="J227" s="15"/>
      <c r="K227" s="15"/>
      <c r="L227" s="16"/>
      <c r="M227" s="16"/>
      <c r="O227" s="7"/>
      <c r="P227" s="7"/>
      <c r="Q227" s="16"/>
    </row>
    <row r="228" spans="1:17" ht="15.75" x14ac:dyDescent="0.25">
      <c r="A228" s="42">
        <v>2</v>
      </c>
      <c r="B228" s="43" t="s">
        <v>36</v>
      </c>
      <c r="C228" s="44" t="s">
        <v>37</v>
      </c>
      <c r="D228" s="45">
        <v>1</v>
      </c>
      <c r="E228" s="45">
        <v>919</v>
      </c>
      <c r="F228" s="45">
        <f t="shared" ref="F228:F232" si="29">ROUND(D228*E228,0)</f>
        <v>919</v>
      </c>
      <c r="G228" s="15"/>
      <c r="H228" s="15"/>
      <c r="I228" s="15"/>
      <c r="J228" s="15"/>
      <c r="K228" s="15"/>
      <c r="L228" s="16"/>
      <c r="M228" s="16"/>
      <c r="O228" s="7"/>
      <c r="P228" s="7"/>
      <c r="Q228" s="16"/>
    </row>
    <row r="229" spans="1:17" ht="15.75" x14ac:dyDescent="0.25">
      <c r="A229" s="42">
        <v>3</v>
      </c>
      <c r="B229" s="43" t="s">
        <v>55</v>
      </c>
      <c r="C229" s="44" t="s">
        <v>20</v>
      </c>
      <c r="D229" s="92">
        <v>13</v>
      </c>
      <c r="E229" s="45">
        <v>872</v>
      </c>
      <c r="F229" s="45">
        <f t="shared" si="29"/>
        <v>11336</v>
      </c>
      <c r="G229" s="15"/>
      <c r="H229" s="15"/>
      <c r="I229" s="15"/>
      <c r="J229" s="15"/>
      <c r="K229" s="15"/>
      <c r="L229" s="16"/>
      <c r="M229" s="16"/>
      <c r="N229">
        <v>12.615</v>
      </c>
      <c r="O229" s="7"/>
      <c r="P229" s="7"/>
      <c r="Q229" s="16"/>
    </row>
    <row r="230" spans="1:17" ht="15.75" x14ac:dyDescent="0.25">
      <c r="A230" s="42">
        <v>4</v>
      </c>
      <c r="B230" s="43" t="s">
        <v>21</v>
      </c>
      <c r="C230" s="44" t="s">
        <v>22</v>
      </c>
      <c r="D230" s="92">
        <v>1.1200000000000001</v>
      </c>
      <c r="E230" s="45">
        <v>872</v>
      </c>
      <c r="F230" s="45">
        <f t="shared" si="29"/>
        <v>977</v>
      </c>
      <c r="G230" s="15"/>
      <c r="H230" s="15"/>
      <c r="I230" s="15"/>
      <c r="J230" s="15"/>
      <c r="K230" s="15"/>
      <c r="L230" s="16"/>
      <c r="M230" s="16"/>
      <c r="N230">
        <v>0.5</v>
      </c>
      <c r="O230" s="7"/>
      <c r="P230" s="7"/>
      <c r="Q230" s="16"/>
    </row>
    <row r="231" spans="1:17" ht="15.75" x14ac:dyDescent="0.25">
      <c r="A231" s="42">
        <v>5</v>
      </c>
      <c r="B231" s="43" t="s">
        <v>30</v>
      </c>
      <c r="C231" s="44" t="s">
        <v>31</v>
      </c>
      <c r="D231" s="93">
        <v>1.25</v>
      </c>
      <c r="E231" s="45">
        <v>872</v>
      </c>
      <c r="F231" s="45">
        <f t="shared" si="29"/>
        <v>1090</v>
      </c>
      <c r="G231" s="15"/>
      <c r="H231" s="15"/>
      <c r="I231" s="15"/>
      <c r="J231" s="15"/>
      <c r="K231" s="15"/>
      <c r="L231" s="16"/>
      <c r="M231" s="16"/>
      <c r="N231">
        <v>0.8</v>
      </c>
      <c r="O231" s="7"/>
      <c r="P231" s="7"/>
      <c r="Q231" s="16"/>
    </row>
    <row r="232" spans="1:17" ht="15.75" x14ac:dyDescent="0.25">
      <c r="A232" s="42">
        <v>6</v>
      </c>
      <c r="B232" s="43" t="s">
        <v>23</v>
      </c>
      <c r="C232" s="44" t="s">
        <v>24</v>
      </c>
      <c r="D232" s="45">
        <v>0.67</v>
      </c>
      <c r="E232" s="45">
        <v>830</v>
      </c>
      <c r="F232" s="45">
        <f t="shared" si="29"/>
        <v>556</v>
      </c>
      <c r="G232" s="15"/>
      <c r="H232" s="15"/>
      <c r="I232" s="15"/>
      <c r="J232" s="15"/>
      <c r="K232" s="15"/>
      <c r="L232" s="16"/>
      <c r="M232" s="16"/>
      <c r="O232" s="7"/>
      <c r="P232" s="7"/>
      <c r="Q232" s="16"/>
    </row>
    <row r="233" spans="1:17" ht="15.75" x14ac:dyDescent="0.25">
      <c r="A233" s="42"/>
      <c r="B233" s="46" t="s">
        <v>61</v>
      </c>
      <c r="C233" s="44"/>
      <c r="D233" s="47">
        <f>SUM(D227:D232)</f>
        <v>18.040000000000003</v>
      </c>
      <c r="E233" s="47"/>
      <c r="F233" s="47">
        <f>SUM(F227:F232)</f>
        <v>16176</v>
      </c>
      <c r="G233" s="15">
        <f>F233*8</f>
        <v>129408</v>
      </c>
      <c r="H233" s="15">
        <f>ROUND(F233*0.2359,0)</f>
        <v>3816</v>
      </c>
      <c r="I233" s="15">
        <v>261.60000000000002</v>
      </c>
      <c r="J233" s="15">
        <f>I233*8</f>
        <v>2092.8000000000002</v>
      </c>
      <c r="K233" s="15">
        <f>ROUND(I233*0.2359,0)</f>
        <v>62</v>
      </c>
      <c r="L233" s="16">
        <f>G233+J233</f>
        <v>131500.79999999999</v>
      </c>
      <c r="M233" s="16">
        <f>H233+K233</f>
        <v>3878</v>
      </c>
      <c r="O233" s="7">
        <f>ROUND((F233+I233)*12*0.02,0)</f>
        <v>3945</v>
      </c>
      <c r="P233" s="7">
        <f>ROUND(O233*0.2359,0)</f>
        <v>931</v>
      </c>
      <c r="Q233" s="16">
        <f>(F233+H233+I233+K233)*8+O233+P233</f>
        <v>167400.79999999999</v>
      </c>
    </row>
    <row r="234" spans="1:17" ht="15.75" x14ac:dyDescent="0.25">
      <c r="A234" s="114" t="s">
        <v>105</v>
      </c>
      <c r="B234" s="115"/>
      <c r="C234" s="115"/>
      <c r="D234" s="6"/>
      <c r="E234" s="6"/>
      <c r="F234" s="6"/>
      <c r="G234" s="15"/>
      <c r="H234" s="15"/>
      <c r="I234" s="15"/>
      <c r="J234" s="15"/>
      <c r="K234" s="15"/>
      <c r="L234" s="16"/>
      <c r="M234" s="16"/>
      <c r="O234" s="7"/>
      <c r="P234" s="7"/>
      <c r="Q234" s="16"/>
    </row>
    <row r="235" spans="1:17" ht="15.75" x14ac:dyDescent="0.25">
      <c r="A235" s="42">
        <v>1</v>
      </c>
      <c r="B235" s="22" t="s">
        <v>17</v>
      </c>
      <c r="C235" s="44" t="s">
        <v>18</v>
      </c>
      <c r="D235" s="45">
        <v>1</v>
      </c>
      <c r="E235" s="45">
        <v>1536</v>
      </c>
      <c r="F235" s="45">
        <f>ROUND(D235*E235,0)</f>
        <v>1536</v>
      </c>
      <c r="G235" s="15"/>
      <c r="H235" s="15"/>
      <c r="I235" s="15"/>
      <c r="J235" s="15"/>
      <c r="K235" s="15"/>
      <c r="L235" s="16"/>
      <c r="M235" s="16"/>
      <c r="O235" s="7"/>
      <c r="P235" s="7"/>
      <c r="Q235" s="16"/>
    </row>
    <row r="236" spans="1:17" ht="15.75" x14ac:dyDescent="0.25">
      <c r="A236" s="42">
        <v>2</v>
      </c>
      <c r="B236" s="22" t="s">
        <v>62</v>
      </c>
      <c r="C236" s="44" t="s">
        <v>9</v>
      </c>
      <c r="D236" s="45">
        <v>1</v>
      </c>
      <c r="E236" s="45">
        <v>1229</v>
      </c>
      <c r="F236" s="45">
        <f t="shared" ref="F236:F241" si="30">ROUND(D236*E236,0)</f>
        <v>1229</v>
      </c>
      <c r="G236" s="15"/>
      <c r="H236" s="15"/>
      <c r="I236" s="15"/>
      <c r="J236" s="15"/>
      <c r="K236" s="15"/>
      <c r="L236" s="16"/>
      <c r="M236" s="16"/>
      <c r="O236" s="7"/>
      <c r="P236" s="7"/>
      <c r="Q236" s="16"/>
    </row>
    <row r="237" spans="1:17" ht="15.75" x14ac:dyDescent="0.25">
      <c r="A237" s="42">
        <v>3</v>
      </c>
      <c r="B237" s="22" t="s">
        <v>19</v>
      </c>
      <c r="C237" s="44" t="s">
        <v>20</v>
      </c>
      <c r="D237" s="45">
        <v>16</v>
      </c>
      <c r="E237" s="45">
        <v>872</v>
      </c>
      <c r="F237" s="45">
        <f t="shared" si="30"/>
        <v>13952</v>
      </c>
      <c r="G237" s="15"/>
      <c r="H237" s="15"/>
      <c r="I237" s="15"/>
      <c r="J237" s="15"/>
      <c r="K237" s="15"/>
      <c r="L237" s="16"/>
      <c r="M237" s="16"/>
      <c r="O237" s="7"/>
      <c r="P237" s="7"/>
      <c r="Q237" s="16"/>
    </row>
    <row r="238" spans="1:17" ht="15.75" x14ac:dyDescent="0.25">
      <c r="A238" s="42">
        <v>4</v>
      </c>
      <c r="B238" s="22" t="s">
        <v>63</v>
      </c>
      <c r="C238" s="44" t="s">
        <v>22</v>
      </c>
      <c r="D238" s="45">
        <v>2</v>
      </c>
      <c r="E238" s="45">
        <v>872</v>
      </c>
      <c r="F238" s="45">
        <f t="shared" si="30"/>
        <v>1744</v>
      </c>
      <c r="G238" s="15"/>
      <c r="H238" s="15"/>
      <c r="I238" s="15"/>
      <c r="J238" s="15"/>
      <c r="K238" s="15"/>
      <c r="L238" s="16"/>
      <c r="M238" s="16"/>
      <c r="O238" s="7"/>
      <c r="P238" s="7"/>
      <c r="Q238" s="16"/>
    </row>
    <row r="239" spans="1:17" ht="15.75" x14ac:dyDescent="0.25">
      <c r="A239" s="42">
        <v>5</v>
      </c>
      <c r="B239" s="22" t="s">
        <v>64</v>
      </c>
      <c r="C239" s="44" t="s">
        <v>31</v>
      </c>
      <c r="D239" s="45">
        <v>2.5</v>
      </c>
      <c r="E239" s="45">
        <v>872</v>
      </c>
      <c r="F239" s="45">
        <f t="shared" si="30"/>
        <v>2180</v>
      </c>
      <c r="G239" s="15"/>
      <c r="H239" s="15"/>
      <c r="I239" s="15"/>
      <c r="J239" s="15"/>
      <c r="K239" s="15"/>
      <c r="L239" s="16"/>
      <c r="M239" s="16"/>
      <c r="O239" s="7"/>
      <c r="P239" s="7"/>
      <c r="Q239" s="16"/>
    </row>
    <row r="240" spans="1:17" ht="31.5" x14ac:dyDescent="0.25">
      <c r="A240" s="42">
        <v>6</v>
      </c>
      <c r="B240" s="22" t="s">
        <v>65</v>
      </c>
      <c r="C240" s="44" t="s">
        <v>66</v>
      </c>
      <c r="D240" s="45">
        <v>0</v>
      </c>
      <c r="E240" s="45"/>
      <c r="F240" s="45">
        <f t="shared" si="30"/>
        <v>0</v>
      </c>
      <c r="G240" s="15"/>
      <c r="H240" s="15"/>
      <c r="I240" s="15"/>
      <c r="J240" s="15"/>
      <c r="K240" s="15"/>
      <c r="L240" s="16"/>
      <c r="M240" s="16"/>
      <c r="O240" s="7"/>
      <c r="P240" s="7"/>
      <c r="Q240" s="16"/>
    </row>
    <row r="241" spans="1:17" ht="15.75" x14ac:dyDescent="0.25">
      <c r="A241" s="42">
        <v>7</v>
      </c>
      <c r="B241" s="22" t="s">
        <v>23</v>
      </c>
      <c r="C241" s="44" t="s">
        <v>24</v>
      </c>
      <c r="D241" s="58">
        <v>1.125</v>
      </c>
      <c r="E241" s="45">
        <v>830</v>
      </c>
      <c r="F241" s="45">
        <f t="shared" si="30"/>
        <v>934</v>
      </c>
      <c r="G241" s="15"/>
      <c r="H241" s="15"/>
      <c r="I241" s="15"/>
      <c r="J241" s="15"/>
      <c r="K241" s="15">
        <f t="shared" ref="K241" si="31">ROUND(J241*0.2359,0)</f>
        <v>0</v>
      </c>
      <c r="L241" s="16"/>
      <c r="M241" s="16"/>
      <c r="O241" s="7"/>
      <c r="P241" s="7"/>
      <c r="Q241" s="16"/>
    </row>
    <row r="242" spans="1:17" ht="15.75" x14ac:dyDescent="0.25">
      <c r="A242" s="42"/>
      <c r="B242" s="21" t="s">
        <v>16</v>
      </c>
      <c r="C242" s="44"/>
      <c r="D242" s="47">
        <f>SUM(D235:D241)</f>
        <v>23.625</v>
      </c>
      <c r="E242" s="47"/>
      <c r="F242" s="47">
        <f>SUM(F235:F241)</f>
        <v>21575</v>
      </c>
      <c r="G242" s="15">
        <f>F242*8</f>
        <v>172600</v>
      </c>
      <c r="H242" s="15">
        <f>ROUND(F242*0.2359,0)</f>
        <v>5090</v>
      </c>
      <c r="I242" s="15">
        <v>0</v>
      </c>
      <c r="J242" s="15">
        <f>I242*8</f>
        <v>0</v>
      </c>
      <c r="K242" s="15">
        <f>ROUND(I242*0.2359,0)</f>
        <v>0</v>
      </c>
      <c r="L242" s="16">
        <f>G242+J242</f>
        <v>172600</v>
      </c>
      <c r="M242" s="16">
        <f>H242+K242</f>
        <v>5090</v>
      </c>
      <c r="O242" s="7">
        <f>ROUND((F242+I242)*12*0.02,0)</f>
        <v>5178</v>
      </c>
      <c r="P242" s="7">
        <f>ROUND(O242*0.2359,0)</f>
        <v>1221</v>
      </c>
      <c r="Q242" s="16">
        <f>(F242+H242+I242+K242)*8+O242+P242</f>
        <v>219719</v>
      </c>
    </row>
    <row r="243" spans="1:17" ht="15.75" x14ac:dyDescent="0.25">
      <c r="A243" s="114" t="s">
        <v>106</v>
      </c>
      <c r="B243" s="115"/>
      <c r="C243" s="115"/>
      <c r="D243" s="6"/>
      <c r="E243" s="6"/>
      <c r="F243" s="6"/>
      <c r="G243" s="15"/>
      <c r="H243" s="15"/>
      <c r="I243" s="15"/>
      <c r="J243" s="15"/>
      <c r="K243" s="15"/>
      <c r="L243" s="16"/>
      <c r="M243" s="16"/>
      <c r="O243" s="7"/>
      <c r="P243" s="7"/>
      <c r="Q243" s="16"/>
    </row>
    <row r="244" spans="1:17" ht="15.75" x14ac:dyDescent="0.25">
      <c r="A244" s="42">
        <v>1</v>
      </c>
      <c r="B244" s="20" t="s">
        <v>7</v>
      </c>
      <c r="C244" s="8" t="s">
        <v>18</v>
      </c>
      <c r="D244" s="8">
        <v>1</v>
      </c>
      <c r="E244" s="8">
        <v>1228</v>
      </c>
      <c r="F244" s="8">
        <f>ROUND(D244*E244,0)</f>
        <v>1228</v>
      </c>
      <c r="G244" s="15"/>
      <c r="H244" s="15"/>
      <c r="I244" s="15"/>
      <c r="J244" s="15"/>
      <c r="K244" s="15"/>
      <c r="L244" s="16"/>
      <c r="M244" s="16"/>
      <c r="O244" s="7"/>
      <c r="P244" s="7"/>
      <c r="Q244" s="16"/>
    </row>
    <row r="245" spans="1:17" ht="15.75" x14ac:dyDescent="0.25">
      <c r="A245" s="42">
        <v>2</v>
      </c>
      <c r="B245" s="20" t="s">
        <v>8</v>
      </c>
      <c r="C245" s="8" t="s">
        <v>9</v>
      </c>
      <c r="D245" s="8">
        <v>0.6</v>
      </c>
      <c r="E245" s="8">
        <v>982</v>
      </c>
      <c r="F245" s="8">
        <f t="shared" ref="F245:F246" si="32">ROUND(D245*E245,0)</f>
        <v>589</v>
      </c>
      <c r="G245" s="15"/>
      <c r="H245" s="15"/>
      <c r="I245" s="15"/>
      <c r="J245" s="15"/>
      <c r="K245" s="15"/>
      <c r="L245" s="16"/>
      <c r="M245" s="16"/>
      <c r="O245" s="7"/>
      <c r="P245" s="7"/>
      <c r="Q245" s="16"/>
    </row>
    <row r="246" spans="1:17" ht="15.75" x14ac:dyDescent="0.25">
      <c r="A246" s="42">
        <v>3</v>
      </c>
      <c r="B246" s="20" t="s">
        <v>67</v>
      </c>
      <c r="C246" s="8" t="s">
        <v>68</v>
      </c>
      <c r="D246" s="107">
        <v>1.25</v>
      </c>
      <c r="E246" s="8">
        <v>830</v>
      </c>
      <c r="F246" s="8">
        <f t="shared" si="32"/>
        <v>1038</v>
      </c>
      <c r="G246" s="15"/>
      <c r="H246" s="15"/>
      <c r="I246" s="15"/>
      <c r="J246" s="15"/>
      <c r="K246" s="15"/>
      <c r="L246" s="16"/>
      <c r="M246" s="16"/>
      <c r="O246" s="7"/>
      <c r="P246" s="7"/>
      <c r="Q246" s="16"/>
    </row>
    <row r="247" spans="1:17" ht="47.25" x14ac:dyDescent="0.25">
      <c r="A247" s="42">
        <v>4</v>
      </c>
      <c r="B247" s="20" t="s">
        <v>69</v>
      </c>
      <c r="C247" s="24" t="s">
        <v>68</v>
      </c>
      <c r="D247" s="8">
        <v>2</v>
      </c>
      <c r="E247" s="59" t="s">
        <v>70</v>
      </c>
      <c r="F247" s="8"/>
      <c r="G247" s="15"/>
      <c r="H247" s="15"/>
      <c r="I247" s="15"/>
      <c r="J247" s="15"/>
      <c r="K247" s="15"/>
      <c r="L247" s="16"/>
      <c r="M247" s="16"/>
      <c r="O247" s="7"/>
      <c r="P247" s="7"/>
      <c r="Q247" s="16"/>
    </row>
    <row r="248" spans="1:17" ht="15.75" x14ac:dyDescent="0.25">
      <c r="A248" s="42"/>
      <c r="B248" s="21" t="s">
        <v>25</v>
      </c>
      <c r="C248" s="27"/>
      <c r="D248" s="4">
        <f t="shared" ref="D248" si="33">SUM(D244:D247)</f>
        <v>4.8499999999999996</v>
      </c>
      <c r="E248" s="4"/>
      <c r="F248" s="4">
        <f t="shared" ref="F248" si="34">SUM(F244:F247)</f>
        <v>2855</v>
      </c>
      <c r="G248" s="15">
        <f>F248*8</f>
        <v>22840</v>
      </c>
      <c r="H248" s="15">
        <f>ROUND(F248*0.2359,0)</f>
        <v>673</v>
      </c>
      <c r="I248" s="15">
        <v>0</v>
      </c>
      <c r="J248" s="15">
        <f>I248*8</f>
        <v>0</v>
      </c>
      <c r="K248" s="15">
        <f>ROUND(I248*0.2359,0)</f>
        <v>0</v>
      </c>
      <c r="L248" s="16">
        <f>G248+J248</f>
        <v>22840</v>
      </c>
      <c r="M248" s="16">
        <f>H248+K248</f>
        <v>673</v>
      </c>
      <c r="O248" s="7">
        <f>ROUND((F248+I248)*12*0.02,0)</f>
        <v>685</v>
      </c>
      <c r="P248" s="7">
        <f>ROUND(O248*0.2359,0)</f>
        <v>162</v>
      </c>
      <c r="Q248" s="16">
        <f>(F248+H248+I248+K248)*8+O248+P248</f>
        <v>29071</v>
      </c>
    </row>
    <row r="249" spans="1:17" ht="15.75" x14ac:dyDescent="0.25">
      <c r="A249" s="114" t="s">
        <v>107</v>
      </c>
      <c r="B249" s="115"/>
      <c r="C249" s="115"/>
      <c r="D249" s="6"/>
      <c r="E249" s="6"/>
      <c r="F249" s="6"/>
      <c r="G249" s="15"/>
      <c r="H249" s="15"/>
      <c r="I249" s="15"/>
      <c r="J249" s="15"/>
      <c r="K249" s="15"/>
      <c r="L249" s="16"/>
      <c r="M249" s="16"/>
      <c r="O249" s="7"/>
      <c r="P249" s="7"/>
      <c r="Q249" s="16"/>
    </row>
    <row r="250" spans="1:17" ht="15.75" x14ac:dyDescent="0.25">
      <c r="A250" s="48">
        <v>1</v>
      </c>
      <c r="B250" s="49" t="s">
        <v>7</v>
      </c>
      <c r="C250" s="50" t="s">
        <v>18</v>
      </c>
      <c r="D250" s="50">
        <v>1</v>
      </c>
      <c r="E250" s="50">
        <v>1298</v>
      </c>
      <c r="F250" s="50">
        <f>ROUND(D250*E250,0)</f>
        <v>1298</v>
      </c>
      <c r="G250" s="15"/>
      <c r="H250" s="15"/>
      <c r="I250" s="15"/>
      <c r="J250" s="15"/>
      <c r="K250" s="15"/>
      <c r="L250" s="16"/>
      <c r="M250" s="16"/>
      <c r="O250" s="7"/>
      <c r="P250" s="7"/>
      <c r="Q250" s="16"/>
    </row>
    <row r="251" spans="1:17" ht="15.75" x14ac:dyDescent="0.25">
      <c r="A251" s="48">
        <v>2</v>
      </c>
      <c r="B251" s="49" t="s">
        <v>8</v>
      </c>
      <c r="C251" s="50" t="s">
        <v>9</v>
      </c>
      <c r="D251" s="50">
        <v>1</v>
      </c>
      <c r="E251" s="50">
        <v>1038</v>
      </c>
      <c r="F251" s="50">
        <f t="shared" ref="F251:F252" si="35">ROUND(D251*E251,0)</f>
        <v>1038</v>
      </c>
      <c r="G251" s="15"/>
      <c r="H251" s="15"/>
      <c r="I251" s="15"/>
      <c r="J251" s="15"/>
      <c r="K251" s="15"/>
      <c r="L251" s="16"/>
      <c r="M251" s="16"/>
      <c r="O251" s="7"/>
      <c r="P251" s="7"/>
      <c r="Q251" s="16"/>
    </row>
    <row r="252" spans="1:17" ht="15.75" x14ac:dyDescent="0.25">
      <c r="A252" s="48">
        <v>3</v>
      </c>
      <c r="B252" s="49" t="s">
        <v>67</v>
      </c>
      <c r="C252" s="50" t="s">
        <v>68</v>
      </c>
      <c r="D252" s="106">
        <v>2.5</v>
      </c>
      <c r="E252" s="50">
        <v>830</v>
      </c>
      <c r="F252" s="50">
        <f t="shared" si="35"/>
        <v>2075</v>
      </c>
      <c r="G252" s="15"/>
      <c r="H252" s="15"/>
      <c r="I252" s="15"/>
      <c r="J252" s="15"/>
      <c r="K252" s="15"/>
      <c r="L252" s="16"/>
      <c r="M252" s="16"/>
      <c r="O252" s="7"/>
      <c r="P252" s="7"/>
      <c r="Q252" s="16"/>
    </row>
    <row r="253" spans="1:17" ht="47.25" x14ac:dyDescent="0.25">
      <c r="A253" s="48">
        <v>4</v>
      </c>
      <c r="B253" s="49" t="s">
        <v>71</v>
      </c>
      <c r="C253" s="50" t="s">
        <v>72</v>
      </c>
      <c r="D253" s="50">
        <v>1</v>
      </c>
      <c r="E253" s="50" t="s">
        <v>70</v>
      </c>
      <c r="F253" s="50"/>
      <c r="G253" s="15"/>
      <c r="H253" s="15"/>
      <c r="I253" s="15"/>
      <c r="J253" s="15"/>
      <c r="K253" s="15"/>
      <c r="L253" s="16"/>
      <c r="M253" s="16"/>
      <c r="O253" s="7"/>
      <c r="P253" s="7"/>
      <c r="Q253" s="16"/>
    </row>
    <row r="254" spans="1:17" ht="15.75" x14ac:dyDescent="0.25">
      <c r="A254" s="51"/>
      <c r="B254" s="21" t="s">
        <v>25</v>
      </c>
      <c r="C254" s="52"/>
      <c r="D254" s="52">
        <f>SUM(D250:D253)</f>
        <v>5.5</v>
      </c>
      <c r="E254" s="52"/>
      <c r="F254" s="52">
        <f>SUM(F250:F253)</f>
        <v>4411</v>
      </c>
      <c r="G254" s="15">
        <f>F254*8</f>
        <v>35288</v>
      </c>
      <c r="H254" s="15">
        <f>ROUND(F254*0.2359,0)</f>
        <v>1041</v>
      </c>
      <c r="I254" s="15">
        <v>0</v>
      </c>
      <c r="J254" s="15">
        <f>I254*8</f>
        <v>0</v>
      </c>
      <c r="K254" s="15">
        <f>ROUND(I254*0.2359,0)</f>
        <v>0</v>
      </c>
      <c r="L254" s="16">
        <f>G254+J254</f>
        <v>35288</v>
      </c>
      <c r="M254" s="16">
        <f>H254+K254</f>
        <v>1041</v>
      </c>
      <c r="O254" s="7">
        <f>ROUND((F254+I254)*12*0.02,0)</f>
        <v>1059</v>
      </c>
      <c r="P254" s="7">
        <f>ROUND(O254*0.2359,0)</f>
        <v>250</v>
      </c>
      <c r="Q254" s="16">
        <f>(F254+H254+I254+K254)*8+O254+P254</f>
        <v>44925</v>
      </c>
    </row>
    <row r="255" spans="1:17" ht="15.75" x14ac:dyDescent="0.25">
      <c r="A255" s="114" t="s">
        <v>108</v>
      </c>
      <c r="B255" s="115"/>
      <c r="C255" s="115"/>
      <c r="D255" s="6"/>
      <c r="E255" s="6"/>
      <c r="F255" s="6"/>
      <c r="G255" s="15"/>
      <c r="H255" s="15"/>
      <c r="I255" s="15"/>
      <c r="J255" s="15"/>
      <c r="K255" s="15"/>
      <c r="L255" s="16"/>
      <c r="M255" s="16"/>
      <c r="O255" s="7"/>
      <c r="P255" s="7"/>
      <c r="Q255" s="16"/>
    </row>
    <row r="256" spans="1:17" ht="15.75" x14ac:dyDescent="0.25">
      <c r="A256" s="42">
        <v>1</v>
      </c>
      <c r="B256" s="29" t="s">
        <v>7</v>
      </c>
      <c r="C256" s="8" t="s">
        <v>18</v>
      </c>
      <c r="D256" s="8">
        <v>1</v>
      </c>
      <c r="E256" s="8">
        <v>1493</v>
      </c>
      <c r="F256" s="8">
        <f>ROUND(D256*E256,0)</f>
        <v>1493</v>
      </c>
      <c r="G256" s="15"/>
      <c r="H256" s="15"/>
      <c r="I256" s="15"/>
      <c r="J256" s="15"/>
      <c r="K256" s="15"/>
      <c r="L256" s="16"/>
      <c r="M256" s="16"/>
      <c r="O256" s="7"/>
      <c r="P256" s="7"/>
      <c r="Q256" s="16"/>
    </row>
    <row r="257" spans="1:17" ht="15.75" x14ac:dyDescent="0.25">
      <c r="A257" s="42">
        <v>2</v>
      </c>
      <c r="B257" s="29" t="s">
        <v>8</v>
      </c>
      <c r="C257" s="8" t="s">
        <v>9</v>
      </c>
      <c r="D257" s="8">
        <v>1</v>
      </c>
      <c r="E257" s="8">
        <v>1254</v>
      </c>
      <c r="F257" s="8">
        <f t="shared" ref="F257:F260" si="36">ROUND(D257*E257,0)</f>
        <v>1254</v>
      </c>
      <c r="G257" s="15"/>
      <c r="H257" s="15"/>
      <c r="I257" s="15"/>
      <c r="J257" s="15"/>
      <c r="K257" s="15"/>
      <c r="L257" s="16"/>
      <c r="M257" s="16"/>
      <c r="O257" s="7"/>
      <c r="P257" s="7"/>
      <c r="Q257" s="16"/>
    </row>
    <row r="258" spans="1:17" ht="15.75" x14ac:dyDescent="0.25">
      <c r="A258" s="42">
        <v>3</v>
      </c>
      <c r="B258" s="29" t="s">
        <v>10</v>
      </c>
      <c r="C258" s="8" t="s">
        <v>11</v>
      </c>
      <c r="D258" s="8">
        <v>0.5</v>
      </c>
      <c r="E258" s="8">
        <v>919</v>
      </c>
      <c r="F258" s="8">
        <f t="shared" si="36"/>
        <v>460</v>
      </c>
      <c r="G258" s="15"/>
      <c r="H258" s="15"/>
      <c r="I258" s="15"/>
      <c r="J258" s="15"/>
      <c r="K258" s="15"/>
      <c r="L258" s="16"/>
      <c r="M258" s="16"/>
      <c r="O258" s="7"/>
      <c r="P258" s="7"/>
      <c r="Q258" s="16"/>
    </row>
    <row r="259" spans="1:17" ht="15.75" x14ac:dyDescent="0.25">
      <c r="A259" s="42">
        <v>4</v>
      </c>
      <c r="B259" s="29" t="s">
        <v>67</v>
      </c>
      <c r="C259" s="8" t="s">
        <v>68</v>
      </c>
      <c r="D259" s="108">
        <v>6</v>
      </c>
      <c r="E259" s="24">
        <v>830</v>
      </c>
      <c r="F259" s="8">
        <f t="shared" si="36"/>
        <v>4980</v>
      </c>
      <c r="G259" s="15"/>
      <c r="H259" s="15"/>
      <c r="I259" s="15"/>
      <c r="J259" s="15"/>
      <c r="K259" s="15"/>
      <c r="L259" s="16"/>
      <c r="M259" s="16"/>
      <c r="O259" s="7"/>
      <c r="P259" s="7"/>
      <c r="Q259" s="16"/>
    </row>
    <row r="260" spans="1:17" ht="31.5" x14ac:dyDescent="0.25">
      <c r="A260" s="42">
        <v>5</v>
      </c>
      <c r="B260" s="29" t="s">
        <v>73</v>
      </c>
      <c r="C260" s="8" t="s">
        <v>68</v>
      </c>
      <c r="D260" s="24">
        <v>0.5</v>
      </c>
      <c r="E260" s="24">
        <v>830</v>
      </c>
      <c r="F260" s="8">
        <f t="shared" si="36"/>
        <v>415</v>
      </c>
      <c r="G260" s="15"/>
      <c r="H260" s="15"/>
      <c r="I260" s="15"/>
      <c r="J260" s="15"/>
      <c r="K260" s="15"/>
      <c r="L260" s="16"/>
      <c r="M260" s="16"/>
      <c r="O260" s="7"/>
      <c r="P260" s="7"/>
      <c r="Q260" s="16"/>
    </row>
    <row r="261" spans="1:17" ht="15.75" x14ac:dyDescent="0.25">
      <c r="A261" s="42"/>
      <c r="B261" s="17" t="s">
        <v>16</v>
      </c>
      <c r="C261" s="4"/>
      <c r="D261" s="27">
        <f>SUM(D256:D260)</f>
        <v>9</v>
      </c>
      <c r="E261" s="27"/>
      <c r="F261" s="27">
        <f>SUM(F256:F260)</f>
        <v>8602</v>
      </c>
      <c r="G261" s="15">
        <f>F261*8</f>
        <v>68816</v>
      </c>
      <c r="H261" s="15">
        <f>ROUND(F261*0.2359,0)</f>
        <v>2029</v>
      </c>
      <c r="I261" s="15">
        <v>0</v>
      </c>
      <c r="J261" s="15">
        <f>I261*8</f>
        <v>0</v>
      </c>
      <c r="K261" s="15">
        <f>ROUND(I261*0.2359,0)</f>
        <v>0</v>
      </c>
      <c r="L261" s="16">
        <f>G261+J261</f>
        <v>68816</v>
      </c>
      <c r="M261" s="16">
        <f>H261+K261</f>
        <v>2029</v>
      </c>
      <c r="O261" s="7">
        <f>ROUND((F261+I261)*12*0.02,0)</f>
        <v>2064</v>
      </c>
      <c r="P261" s="7">
        <f>ROUND(O261*0.2359,0)</f>
        <v>487</v>
      </c>
      <c r="Q261" s="16">
        <f>(F261+H261+I261+K261)*8+O261+P261</f>
        <v>87599</v>
      </c>
    </row>
    <row r="262" spans="1:17" ht="15.75" x14ac:dyDescent="0.25">
      <c r="A262" s="114" t="s">
        <v>109</v>
      </c>
      <c r="B262" s="115"/>
      <c r="C262" s="115"/>
      <c r="D262" s="6"/>
      <c r="E262" s="6"/>
      <c r="F262" s="6"/>
      <c r="G262" s="15"/>
      <c r="H262" s="15"/>
      <c r="I262" s="15"/>
      <c r="J262" s="15"/>
      <c r="K262" s="15"/>
      <c r="L262" s="16"/>
      <c r="M262" s="16"/>
      <c r="O262" s="7"/>
      <c r="P262" s="7"/>
      <c r="Q262" s="16"/>
    </row>
    <row r="263" spans="1:17" ht="15.75" x14ac:dyDescent="0.25">
      <c r="A263" s="42">
        <v>1</v>
      </c>
      <c r="B263" s="53" t="s">
        <v>7</v>
      </c>
      <c r="C263" s="54" t="s">
        <v>18</v>
      </c>
      <c r="D263" s="45">
        <v>1</v>
      </c>
      <c r="E263" s="45">
        <v>1228</v>
      </c>
      <c r="F263" s="8">
        <f>ROUND(D263*E263,0)</f>
        <v>1228</v>
      </c>
      <c r="G263" s="15"/>
      <c r="H263" s="15"/>
      <c r="I263" s="15"/>
      <c r="J263" s="15"/>
      <c r="K263" s="15"/>
      <c r="L263" s="16"/>
      <c r="M263" s="16"/>
      <c r="O263" s="7"/>
      <c r="P263" s="7"/>
      <c r="Q263" s="16"/>
    </row>
    <row r="264" spans="1:17" ht="15.75" x14ac:dyDescent="0.25">
      <c r="A264" s="42">
        <v>2</v>
      </c>
      <c r="B264" s="53" t="s">
        <v>8</v>
      </c>
      <c r="C264" s="54" t="s">
        <v>74</v>
      </c>
      <c r="D264" s="45">
        <v>1</v>
      </c>
      <c r="E264" s="45">
        <v>982</v>
      </c>
      <c r="F264" s="8">
        <f t="shared" ref="F264:F266" si="37">ROUND(D264*E264,0)</f>
        <v>982</v>
      </c>
      <c r="G264" s="15"/>
      <c r="H264" s="15"/>
      <c r="I264" s="15"/>
      <c r="J264" s="15"/>
      <c r="K264" s="15"/>
      <c r="L264" s="16"/>
      <c r="M264" s="16"/>
      <c r="O264" s="7"/>
      <c r="P264" s="7"/>
      <c r="Q264" s="16"/>
    </row>
    <row r="265" spans="1:17" ht="15.75" x14ac:dyDescent="0.25">
      <c r="A265" s="42">
        <v>3</v>
      </c>
      <c r="B265" s="89" t="s">
        <v>75</v>
      </c>
      <c r="C265" s="81" t="s">
        <v>76</v>
      </c>
      <c r="D265" s="92">
        <v>0</v>
      </c>
      <c r="E265" s="92">
        <v>860</v>
      </c>
      <c r="F265" s="81">
        <f t="shared" si="37"/>
        <v>0</v>
      </c>
      <c r="G265" s="15"/>
      <c r="H265" s="15"/>
      <c r="I265" s="15"/>
      <c r="J265" s="15"/>
      <c r="K265" s="15"/>
      <c r="L265" s="16"/>
      <c r="M265" s="16"/>
      <c r="N265">
        <v>1</v>
      </c>
      <c r="O265" s="7"/>
      <c r="P265" s="7"/>
      <c r="Q265" s="16"/>
    </row>
    <row r="266" spans="1:17" ht="15.75" x14ac:dyDescent="0.25">
      <c r="A266" s="42">
        <v>4</v>
      </c>
      <c r="B266" s="20" t="s">
        <v>78</v>
      </c>
      <c r="C266" s="8" t="s">
        <v>11</v>
      </c>
      <c r="D266" s="45">
        <v>1.2</v>
      </c>
      <c r="E266" s="45">
        <v>919</v>
      </c>
      <c r="F266" s="8">
        <f t="shared" si="37"/>
        <v>1103</v>
      </c>
      <c r="G266" s="15"/>
      <c r="H266" s="15"/>
      <c r="I266" s="15"/>
      <c r="J266" s="15"/>
      <c r="K266" s="15"/>
      <c r="L266" s="16"/>
      <c r="M266" s="16"/>
      <c r="O266" s="7"/>
      <c r="P266" s="7"/>
      <c r="Q266" s="16"/>
    </row>
    <row r="267" spans="1:17" ht="15.75" x14ac:dyDescent="0.25">
      <c r="A267" s="42"/>
      <c r="B267" s="21" t="s">
        <v>25</v>
      </c>
      <c r="C267" s="4"/>
      <c r="D267" s="55">
        <f>SUM(D263:D266)</f>
        <v>3.2</v>
      </c>
      <c r="E267" s="55"/>
      <c r="F267" s="55">
        <f>SUM(F263:F266)</f>
        <v>3313</v>
      </c>
      <c r="G267" s="15">
        <f>F267*8</f>
        <v>26504</v>
      </c>
      <c r="H267" s="15">
        <f>ROUND(F267*0.2359,0)</f>
        <v>782</v>
      </c>
      <c r="I267" s="15">
        <v>0</v>
      </c>
      <c r="J267" s="15">
        <f>I267*8</f>
        <v>0</v>
      </c>
      <c r="K267" s="15">
        <f>ROUND(I267*0.2359,0)</f>
        <v>0</v>
      </c>
      <c r="L267" s="16">
        <f>G267+J267</f>
        <v>26504</v>
      </c>
      <c r="M267" s="16">
        <f>H267+K267</f>
        <v>782</v>
      </c>
      <c r="O267" s="7">
        <f>ROUND((F267+I267)*12*0.02,0)</f>
        <v>795</v>
      </c>
      <c r="P267" s="7">
        <f>ROUND(O267*0.2359,0)</f>
        <v>188</v>
      </c>
      <c r="Q267" s="16">
        <f>(F267+H267+I267+K267)*8+O267+P267</f>
        <v>33743</v>
      </c>
    </row>
    <row r="269" spans="1:17" ht="15.75" x14ac:dyDescent="0.25">
      <c r="B269" t="s">
        <v>126</v>
      </c>
      <c r="D269" s="92">
        <v>0.5</v>
      </c>
      <c r="E269" s="92">
        <v>860</v>
      </c>
      <c r="F269" s="81">
        <f t="shared" ref="F269" si="38">ROUND(D269*E269,0)</f>
        <v>430</v>
      </c>
      <c r="H269" s="15">
        <f>ROUND(F269*0.2359,0)</f>
        <v>101</v>
      </c>
    </row>
    <row r="271" spans="1:17" x14ac:dyDescent="0.25">
      <c r="B271" s="56" t="s">
        <v>127</v>
      </c>
      <c r="D271" s="56">
        <f>D11+D18+D23+D30+D36+D44+D52+D62+D66+D73+D80+D84+D92+D96+D102+D109+D118+D124+D128+D136+D140+D146+D153+D159+D166+D174+D181+D186+D194+D201+D208+D213+D217+D225+D233+D242+D248+D254+D261+D267</f>
        <v>181.78399999999999</v>
      </c>
      <c r="F271" s="56">
        <f>F11+F18+F23+F30+F36+F44+F52+F62+F66+F73+F80+F84+F92+F96+F102+F109+F118+F124+F128+F136+F140+F146+F153+F159+F166+F174+F181+F186+F194+F201+F208+F213+F217+F225+F233+F242+F248+F254+F261+F267</f>
        <v>162617</v>
      </c>
      <c r="G271" s="56">
        <f t="shared" ref="G271:P271" si="39">G11+G18+G23+G30+G36+G44+G52+G62+G66+G73+G80+G84+G92+G96+G102+G109+G118+G124+G128+G136+G140+G146+G153+G159+G166+G174+G181+G186+G194+G201+G208+G213+G217+G225+G233+G242+G248+G254+G261+G267</f>
        <v>1300936</v>
      </c>
      <c r="H271" s="56">
        <f t="shared" si="39"/>
        <v>38361</v>
      </c>
      <c r="I271" s="56">
        <f t="shared" si="39"/>
        <v>885.08</v>
      </c>
      <c r="J271" s="56">
        <f t="shared" si="39"/>
        <v>7080.64</v>
      </c>
      <c r="K271" s="56">
        <f t="shared" si="39"/>
        <v>210</v>
      </c>
      <c r="L271" s="56">
        <f t="shared" si="39"/>
        <v>1032241.9199999999</v>
      </c>
      <c r="M271" s="56">
        <f t="shared" si="39"/>
        <v>37425</v>
      </c>
      <c r="N271" s="56">
        <f t="shared" si="39"/>
        <v>5826</v>
      </c>
      <c r="O271" s="56">
        <f t="shared" si="39"/>
        <v>39240</v>
      </c>
      <c r="P271" s="56">
        <f t="shared" si="39"/>
        <v>9258</v>
      </c>
      <c r="Q271" s="56">
        <f>Q11+Q18+Q23+Q30+Q36+Q44+Q52+Q62+Q66+Q73+Q80+Q84+Q92+Q96+Q102+Q109+Q118+Q124+Q128+Q136+Q140+Q146+Q153+Q159+Q166+Q174+Q181+Q186+Q194+Q201+Q208+Q213+Q217+Q225+Q233+Q242+Q248+Q254+Q261+Q267</f>
        <v>1665082.64</v>
      </c>
    </row>
    <row r="272" spans="1:17" x14ac:dyDescent="0.25">
      <c r="B272" s="56"/>
      <c r="D272" s="56"/>
      <c r="F272" s="56"/>
      <c r="G272" s="56"/>
      <c r="H272" s="56"/>
      <c r="I272" s="56"/>
      <c r="J272" s="56"/>
      <c r="K272" s="56"/>
    </row>
    <row r="273" spans="2:8" x14ac:dyDescent="0.25">
      <c r="B273" t="s">
        <v>123</v>
      </c>
      <c r="C273">
        <f>ROUND((F271+I271)*1.084,0)</f>
        <v>177236</v>
      </c>
    </row>
    <row r="274" spans="2:8" x14ac:dyDescent="0.25">
      <c r="B274" t="s">
        <v>128</v>
      </c>
      <c r="C274">
        <f>ROUND(C273*0.2359,0)</f>
        <v>41810</v>
      </c>
    </row>
    <row r="275" spans="2:8" x14ac:dyDescent="0.25">
      <c r="B275" s="56" t="s">
        <v>129</v>
      </c>
      <c r="C275" s="56">
        <f>(C273+C274)*4</f>
        <v>876184</v>
      </c>
    </row>
    <row r="281" spans="2:8" x14ac:dyDescent="0.25">
      <c r="B281" t="s">
        <v>133</v>
      </c>
      <c r="C281">
        <f>ROUND(D271*70*4*1.2359,0)</f>
        <v>62907</v>
      </c>
    </row>
    <row r="282" spans="2:8" x14ac:dyDescent="0.25">
      <c r="B282" t="s">
        <v>134</v>
      </c>
      <c r="C282">
        <f>ROUND((F271+H271+I271+K271)*4,0)</f>
        <v>808292</v>
      </c>
    </row>
    <row r="283" spans="2:8" x14ac:dyDescent="0.25">
      <c r="B283" t="s">
        <v>135</v>
      </c>
      <c r="C283">
        <f>C281+C282</f>
        <v>871199</v>
      </c>
      <c r="D283" t="s">
        <v>136</v>
      </c>
      <c r="E283">
        <f>(I271+K271)*4</f>
        <v>4380.32</v>
      </c>
      <c r="F283" t="s">
        <v>135</v>
      </c>
      <c r="H283">
        <f>C283+E283</f>
        <v>875579.32</v>
      </c>
    </row>
  </sheetData>
  <mergeCells count="57">
    <mergeCell ref="A37:F37"/>
    <mergeCell ref="A209:C209"/>
    <mergeCell ref="A218:F218"/>
    <mergeCell ref="A97:C97"/>
    <mergeCell ref="A110:C110"/>
    <mergeCell ref="A226:E226"/>
    <mergeCell ref="A187:F187"/>
    <mergeCell ref="A147:F147"/>
    <mergeCell ref="A125:C125"/>
    <mergeCell ref="A154:C154"/>
    <mergeCell ref="A167:C167"/>
    <mergeCell ref="A182:C182"/>
    <mergeCell ref="A195:C195"/>
    <mergeCell ref="A196:C196"/>
    <mergeCell ref="A126:F126"/>
    <mergeCell ref="A129:F129"/>
    <mergeCell ref="A137:F137"/>
    <mergeCell ref="A142:C142"/>
    <mergeCell ref="A155:C155"/>
    <mergeCell ref="A141:C141"/>
    <mergeCell ref="A4:F4"/>
    <mergeCell ref="A5:F5"/>
    <mergeCell ref="A12:C12"/>
    <mergeCell ref="A20:C20"/>
    <mergeCell ref="A24:C24"/>
    <mergeCell ref="A31:C31"/>
    <mergeCell ref="A119:C119"/>
    <mergeCell ref="A46:F46"/>
    <mergeCell ref="A53:F53"/>
    <mergeCell ref="A63:F63"/>
    <mergeCell ref="A68:C68"/>
    <mergeCell ref="A74:C74"/>
    <mergeCell ref="A82:F82"/>
    <mergeCell ref="A85:F85"/>
    <mergeCell ref="A93:F93"/>
    <mergeCell ref="A98:C98"/>
    <mergeCell ref="A111:C111"/>
    <mergeCell ref="A45:C45"/>
    <mergeCell ref="A67:C67"/>
    <mergeCell ref="A103:F103"/>
    <mergeCell ref="A81:C81"/>
    <mergeCell ref="A243:C243"/>
    <mergeCell ref="A249:C249"/>
    <mergeCell ref="A255:C255"/>
    <mergeCell ref="A262:C262"/>
    <mergeCell ref="A1:F1"/>
    <mergeCell ref="A2:F2"/>
    <mergeCell ref="A202:C202"/>
    <mergeCell ref="A210:C210"/>
    <mergeCell ref="A214:C214"/>
    <mergeCell ref="A234:C234"/>
    <mergeCell ref="A160:C160"/>
    <mergeCell ref="A168:C168"/>
    <mergeCell ref="A175:C175"/>
    <mergeCell ref="A183:C183"/>
    <mergeCell ref="A32:C32"/>
    <mergeCell ref="A19:C19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75"/>
  <sheetViews>
    <sheetView zoomScale="96" zoomScaleNormal="96" zoomScaleSheetLayoutView="100" workbookViewId="0">
      <pane ySplit="3" topLeftCell="A257" activePane="bottomLeft" state="frozen"/>
      <selection activeCell="A137" sqref="A137:Q140"/>
      <selection pane="bottomLeft" activeCell="H279" sqref="H279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16" t="s">
        <v>118</v>
      </c>
      <c r="B1" s="116"/>
      <c r="C1" s="116"/>
      <c r="D1" s="116"/>
      <c r="E1" s="116"/>
      <c r="F1" s="116"/>
    </row>
    <row r="2" spans="1:17" ht="33.75" customHeight="1" x14ac:dyDescent="0.25">
      <c r="A2" s="117" t="s">
        <v>120</v>
      </c>
      <c r="B2" s="117"/>
      <c r="C2" s="117"/>
      <c r="D2" s="117"/>
      <c r="E2" s="117"/>
      <c r="F2" s="117"/>
    </row>
    <row r="3" spans="1:17" ht="60" x14ac:dyDescent="0.2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121</v>
      </c>
      <c r="H3" s="5">
        <v>1210</v>
      </c>
      <c r="I3" s="4" t="s">
        <v>122</v>
      </c>
      <c r="J3" s="4" t="s">
        <v>121</v>
      </c>
      <c r="K3" s="5">
        <v>1210</v>
      </c>
      <c r="L3" s="4" t="s">
        <v>124</v>
      </c>
      <c r="M3" s="5" t="s">
        <v>125</v>
      </c>
      <c r="O3" s="102" t="s">
        <v>130</v>
      </c>
      <c r="P3" s="102" t="s">
        <v>131</v>
      </c>
      <c r="Q3" s="103" t="s">
        <v>132</v>
      </c>
    </row>
    <row r="4" spans="1:17" ht="15.75" customHeight="1" x14ac:dyDescent="0.25">
      <c r="A4" s="132" t="s">
        <v>88</v>
      </c>
      <c r="B4" s="132"/>
      <c r="C4" s="132"/>
      <c r="D4" s="132"/>
      <c r="E4" s="132"/>
      <c r="F4" s="132"/>
      <c r="G4" s="75"/>
      <c r="H4" s="5"/>
      <c r="I4" s="4"/>
      <c r="J4" s="4"/>
      <c r="K4" s="5"/>
      <c r="L4" s="4"/>
      <c r="M4" s="5"/>
      <c r="O4" s="7"/>
      <c r="P4" s="7"/>
      <c r="Q4" s="16"/>
    </row>
    <row r="5" spans="1:17" ht="15.75" customHeight="1" x14ac:dyDescent="0.25">
      <c r="A5" s="118" t="s">
        <v>6</v>
      </c>
      <c r="B5" s="119"/>
      <c r="C5" s="119"/>
      <c r="D5" s="119"/>
      <c r="E5" s="119"/>
      <c r="F5" s="128"/>
      <c r="G5" s="7"/>
      <c r="H5" s="7"/>
      <c r="I5" s="7"/>
      <c r="J5" s="7"/>
      <c r="K5" s="7"/>
      <c r="L5" s="7"/>
      <c r="M5" s="7"/>
      <c r="O5" s="7"/>
      <c r="P5" s="7"/>
      <c r="Q5" s="16"/>
    </row>
    <row r="6" spans="1:17" ht="15.75" x14ac:dyDescent="0.25">
      <c r="A6" s="8">
        <v>1</v>
      </c>
      <c r="B6" s="9" t="s">
        <v>7</v>
      </c>
      <c r="C6" s="8">
        <v>134508</v>
      </c>
      <c r="D6" s="8">
        <v>0.15</v>
      </c>
      <c r="E6" s="8">
        <v>1110</v>
      </c>
      <c r="F6" s="8">
        <f>ROUND(D6*E6,0)</f>
        <v>167</v>
      </c>
      <c r="G6" s="7"/>
      <c r="H6" s="7"/>
      <c r="I6" s="7"/>
      <c r="J6" s="7"/>
      <c r="K6" s="7"/>
      <c r="L6" s="7"/>
      <c r="M6" s="7"/>
      <c r="O6" s="7"/>
      <c r="P6" s="7"/>
      <c r="Q6" s="16"/>
    </row>
    <row r="7" spans="1:17" ht="15.75" x14ac:dyDescent="0.25">
      <c r="A7" s="8">
        <v>2</v>
      </c>
      <c r="B7" s="12" t="s">
        <v>8</v>
      </c>
      <c r="C7" s="8" t="s">
        <v>9</v>
      </c>
      <c r="D7" s="8">
        <v>0.3</v>
      </c>
      <c r="E7" s="8">
        <v>919</v>
      </c>
      <c r="F7" s="8">
        <f t="shared" ref="F7:F10" si="0">ROUND(D7*E7,0)</f>
        <v>276</v>
      </c>
      <c r="G7" s="7"/>
      <c r="H7" s="7"/>
      <c r="I7" s="7"/>
      <c r="J7" s="7"/>
      <c r="K7" s="7"/>
      <c r="L7" s="7"/>
      <c r="M7" s="7"/>
      <c r="O7" s="7"/>
      <c r="P7" s="7"/>
      <c r="Q7" s="16"/>
    </row>
    <row r="8" spans="1:17" ht="15.75" x14ac:dyDescent="0.25">
      <c r="A8" s="8">
        <v>3</v>
      </c>
      <c r="B8" s="9" t="s">
        <v>10</v>
      </c>
      <c r="C8" s="8" t="s">
        <v>11</v>
      </c>
      <c r="D8" s="8">
        <v>3.9E-2</v>
      </c>
      <c r="E8" s="8">
        <v>919</v>
      </c>
      <c r="F8" s="8">
        <f t="shared" si="0"/>
        <v>36</v>
      </c>
      <c r="G8" s="7"/>
      <c r="H8" s="7"/>
      <c r="I8" s="7"/>
      <c r="J8" s="7"/>
      <c r="K8" s="7"/>
      <c r="L8" s="7"/>
      <c r="M8" s="7"/>
      <c r="O8" s="7"/>
      <c r="P8" s="7"/>
      <c r="Q8" s="16"/>
    </row>
    <row r="9" spans="1:17" ht="15.75" x14ac:dyDescent="0.25">
      <c r="A9" s="8">
        <v>4</v>
      </c>
      <c r="B9" s="9" t="s">
        <v>12</v>
      </c>
      <c r="C9" s="8" t="s">
        <v>13</v>
      </c>
      <c r="D9" s="8">
        <v>0.65</v>
      </c>
      <c r="E9" s="8">
        <v>830</v>
      </c>
      <c r="F9" s="8">
        <f t="shared" si="0"/>
        <v>540</v>
      </c>
      <c r="G9" s="7"/>
      <c r="H9" s="7"/>
      <c r="I9" s="7"/>
      <c r="J9" s="7"/>
      <c r="K9" s="7"/>
      <c r="L9" s="7"/>
      <c r="M9" s="7"/>
      <c r="O9" s="7"/>
      <c r="P9" s="7"/>
      <c r="Q9" s="16"/>
    </row>
    <row r="10" spans="1:17" ht="15.75" x14ac:dyDescent="0.25">
      <c r="A10" s="8">
        <v>5</v>
      </c>
      <c r="B10" s="9" t="s">
        <v>14</v>
      </c>
      <c r="C10" s="8" t="s">
        <v>15</v>
      </c>
      <c r="D10" s="8">
        <v>0.15</v>
      </c>
      <c r="E10" s="8">
        <v>830</v>
      </c>
      <c r="F10" s="8">
        <f t="shared" si="0"/>
        <v>125</v>
      </c>
      <c r="G10" s="7"/>
      <c r="H10" s="7"/>
      <c r="I10" s="7"/>
      <c r="J10" s="7"/>
      <c r="K10" s="7"/>
      <c r="L10" s="7"/>
      <c r="M10" s="7"/>
      <c r="O10" s="7"/>
      <c r="P10" s="7"/>
      <c r="Q10" s="16"/>
    </row>
    <row r="11" spans="1:17" ht="15.75" x14ac:dyDescent="0.25">
      <c r="A11" s="13"/>
      <c r="B11" s="14" t="s">
        <v>16</v>
      </c>
      <c r="C11" s="4"/>
      <c r="D11" s="4">
        <f>SUM(D6:D10)</f>
        <v>1.2889999999999999</v>
      </c>
      <c r="E11" s="4"/>
      <c r="F11" s="4">
        <f>SUM(F6:F10)</f>
        <v>1144</v>
      </c>
      <c r="G11" s="15">
        <f>F11*8</f>
        <v>9152</v>
      </c>
      <c r="H11" s="15">
        <f>ROUND(F11*0.2359,0)</f>
        <v>270</v>
      </c>
      <c r="I11" s="57"/>
      <c r="J11" s="15">
        <f>I11*8</f>
        <v>0</v>
      </c>
      <c r="K11" s="15">
        <f>ROUND(I11*0.2359,0)</f>
        <v>0</v>
      </c>
      <c r="L11" s="16">
        <f>G11+J11</f>
        <v>9152</v>
      </c>
      <c r="M11" s="16">
        <f>(H11+K11)*8</f>
        <v>2160</v>
      </c>
      <c r="O11" s="7">
        <f>ROUND((F11+I11)*12*0.02,0)</f>
        <v>275</v>
      </c>
      <c r="P11" s="7">
        <f>ROUND(O11*0.2359,0)</f>
        <v>65</v>
      </c>
      <c r="Q11" s="16">
        <f>(F11+H11+I11+K11)*8+O11+P11</f>
        <v>11652</v>
      </c>
    </row>
    <row r="12" spans="1:17" ht="15.75" customHeight="1" x14ac:dyDescent="0.25">
      <c r="A12" s="114" t="s">
        <v>117</v>
      </c>
      <c r="B12" s="115"/>
      <c r="C12" s="115"/>
      <c r="D12" s="6"/>
      <c r="E12" s="6"/>
      <c r="F12" s="6"/>
      <c r="G12" s="15"/>
      <c r="H12" s="15"/>
      <c r="I12" s="15"/>
      <c r="J12" s="15"/>
      <c r="K12" s="15"/>
      <c r="L12" s="16"/>
      <c r="M12" s="16"/>
      <c r="O12" s="7"/>
      <c r="P12" s="7"/>
      <c r="Q12" s="16"/>
    </row>
    <row r="13" spans="1:17" ht="15.75" x14ac:dyDescent="0.25">
      <c r="A13" s="13">
        <v>1</v>
      </c>
      <c r="B13" s="9" t="s">
        <v>17</v>
      </c>
      <c r="C13" s="8" t="s">
        <v>18</v>
      </c>
      <c r="D13" s="8">
        <v>0.8</v>
      </c>
      <c r="E13" s="8">
        <v>1110</v>
      </c>
      <c r="F13" s="8">
        <f>ROUND(D13*E13,0)</f>
        <v>888</v>
      </c>
      <c r="G13" s="15"/>
      <c r="H13" s="15"/>
      <c r="I13" s="15"/>
      <c r="J13" s="15"/>
      <c r="K13" s="15"/>
      <c r="L13" s="16"/>
      <c r="M13" s="16"/>
      <c r="O13" s="7"/>
      <c r="P13" s="7"/>
      <c r="Q13" s="16"/>
    </row>
    <row r="14" spans="1:17" ht="15.75" x14ac:dyDescent="0.25">
      <c r="A14" s="13">
        <v>2</v>
      </c>
      <c r="B14" s="9" t="s">
        <v>19</v>
      </c>
      <c r="C14" s="8" t="s">
        <v>20</v>
      </c>
      <c r="D14" s="98">
        <v>1.8</v>
      </c>
      <c r="E14" s="8">
        <v>872</v>
      </c>
      <c r="F14" s="8">
        <f t="shared" ref="F14:F17" si="1">ROUND(D14*E14,0)</f>
        <v>1570</v>
      </c>
      <c r="G14" s="15"/>
      <c r="H14" s="15"/>
      <c r="I14" s="15"/>
      <c r="J14" s="15"/>
      <c r="K14" s="15"/>
      <c r="L14" s="16"/>
      <c r="M14" s="16"/>
      <c r="N14">
        <v>1.895</v>
      </c>
      <c r="O14" s="7"/>
      <c r="P14" s="7"/>
      <c r="Q14" s="16"/>
    </row>
    <row r="15" spans="1:17" ht="15.75" x14ac:dyDescent="0.25">
      <c r="A15" s="13">
        <v>3</v>
      </c>
      <c r="B15" s="9" t="s">
        <v>21</v>
      </c>
      <c r="C15" s="8" t="s">
        <v>22</v>
      </c>
      <c r="D15" s="8">
        <v>0.3</v>
      </c>
      <c r="E15" s="8">
        <v>872</v>
      </c>
      <c r="F15" s="8">
        <f t="shared" si="1"/>
        <v>262</v>
      </c>
      <c r="G15" s="15"/>
      <c r="H15" s="15"/>
      <c r="I15" s="15"/>
      <c r="J15" s="15"/>
      <c r="K15" s="15"/>
      <c r="L15" s="16"/>
      <c r="M15" s="16"/>
      <c r="O15" s="7"/>
      <c r="P15" s="7"/>
      <c r="Q15" s="16"/>
    </row>
    <row r="16" spans="1:17" ht="15.75" x14ac:dyDescent="0.25">
      <c r="A16" s="13">
        <v>4</v>
      </c>
      <c r="B16" s="78" t="s">
        <v>30</v>
      </c>
      <c r="C16" s="77" t="s">
        <v>31</v>
      </c>
      <c r="D16" s="77">
        <v>0.25</v>
      </c>
      <c r="E16" s="77">
        <v>872</v>
      </c>
      <c r="F16" s="77">
        <f t="shared" si="1"/>
        <v>218</v>
      </c>
      <c r="G16" s="15"/>
      <c r="H16" s="15"/>
      <c r="I16" s="15"/>
      <c r="J16" s="15"/>
      <c r="K16" s="15"/>
      <c r="L16" s="16"/>
      <c r="M16" s="16"/>
      <c r="N16">
        <v>0</v>
      </c>
      <c r="O16" s="7"/>
      <c r="P16" s="7"/>
      <c r="Q16" s="16"/>
    </row>
    <row r="17" spans="1:17" ht="15.75" x14ac:dyDescent="0.25">
      <c r="A17" s="13">
        <v>5</v>
      </c>
      <c r="B17" s="9" t="s">
        <v>23</v>
      </c>
      <c r="C17" s="8" t="s">
        <v>24</v>
      </c>
      <c r="D17" s="8">
        <v>0.18</v>
      </c>
      <c r="E17" s="8">
        <v>830</v>
      </c>
      <c r="F17" s="8">
        <f t="shared" si="1"/>
        <v>149</v>
      </c>
      <c r="G17" s="15"/>
      <c r="H17" s="15"/>
      <c r="I17" s="15"/>
      <c r="J17" s="15"/>
      <c r="K17" s="15"/>
      <c r="L17" s="16"/>
      <c r="M17" s="16"/>
      <c r="O17" s="7"/>
      <c r="P17" s="7"/>
      <c r="Q17" s="16"/>
    </row>
    <row r="18" spans="1:17" ht="15.75" x14ac:dyDescent="0.25">
      <c r="A18" s="13"/>
      <c r="B18" s="26" t="s">
        <v>25</v>
      </c>
      <c r="C18" s="4"/>
      <c r="D18" s="4">
        <f>SUM(D13:D17)</f>
        <v>3.33</v>
      </c>
      <c r="E18" s="4"/>
      <c r="F18" s="4">
        <f>SUM(F13:F17)</f>
        <v>3087</v>
      </c>
      <c r="G18" s="15">
        <f>F18*8</f>
        <v>24696</v>
      </c>
      <c r="H18" s="15">
        <f>ROUND(F18*0.2359,0)</f>
        <v>728</v>
      </c>
      <c r="I18" s="57"/>
      <c r="J18" s="15">
        <f>I18*8</f>
        <v>0</v>
      </c>
      <c r="K18" s="15">
        <f>ROUND(I18*0.2359,0)</f>
        <v>0</v>
      </c>
      <c r="L18" s="16">
        <f>G18+J18</f>
        <v>24696</v>
      </c>
      <c r="M18" s="16">
        <f>(H18+K18)*8</f>
        <v>5824</v>
      </c>
      <c r="N18">
        <v>5826</v>
      </c>
      <c r="O18" s="7">
        <f>ROUND((F18+I18)*12*0.02,0)</f>
        <v>741</v>
      </c>
      <c r="P18" s="7">
        <f>ROUND(O18*0.2359,0)</f>
        <v>175</v>
      </c>
      <c r="Q18" s="16">
        <f>(F18+H18+I18+K18)*8+O18+P18</f>
        <v>31436</v>
      </c>
    </row>
    <row r="19" spans="1:17" ht="15.75" x14ac:dyDescent="0.25">
      <c r="A19" s="121" t="s">
        <v>89</v>
      </c>
      <c r="B19" s="121"/>
      <c r="C19" s="121"/>
      <c r="D19" s="94"/>
      <c r="E19" s="94"/>
      <c r="F19" s="94"/>
      <c r="G19" s="15"/>
      <c r="H19" s="15"/>
      <c r="I19" s="15"/>
      <c r="J19" s="15"/>
      <c r="K19" s="15"/>
      <c r="L19" s="16"/>
      <c r="M19" s="16"/>
      <c r="O19" s="7"/>
      <c r="P19" s="7"/>
      <c r="Q19" s="16"/>
    </row>
    <row r="20" spans="1:17" ht="15.75" x14ac:dyDescent="0.25">
      <c r="A20" s="118" t="s">
        <v>26</v>
      </c>
      <c r="B20" s="119"/>
      <c r="C20" s="119"/>
      <c r="D20" s="6"/>
      <c r="E20" s="6"/>
      <c r="F20" s="6"/>
      <c r="G20" s="15"/>
      <c r="H20" s="15"/>
      <c r="I20" s="15"/>
      <c r="J20" s="15"/>
      <c r="K20" s="15"/>
      <c r="L20" s="16"/>
      <c r="M20" s="16"/>
      <c r="O20" s="7"/>
      <c r="P20" s="7"/>
      <c r="Q20" s="16"/>
    </row>
    <row r="21" spans="1:17" ht="15.75" x14ac:dyDescent="0.25">
      <c r="A21" s="13">
        <v>1</v>
      </c>
      <c r="B21" s="12" t="s">
        <v>8</v>
      </c>
      <c r="C21" s="8" t="s">
        <v>9</v>
      </c>
      <c r="D21" s="8">
        <v>0.4</v>
      </c>
      <c r="E21" s="8">
        <v>1006</v>
      </c>
      <c r="F21" s="8">
        <f>ROUND(D21*E21,0)</f>
        <v>402</v>
      </c>
      <c r="G21" s="15"/>
      <c r="H21" s="15"/>
      <c r="I21" s="15"/>
      <c r="J21" s="15"/>
      <c r="K21" s="15"/>
      <c r="L21" s="16"/>
      <c r="M21" s="16"/>
      <c r="O21" s="7"/>
      <c r="P21" s="7"/>
      <c r="Q21" s="16"/>
    </row>
    <row r="22" spans="1:17" ht="15.75" x14ac:dyDescent="0.25">
      <c r="A22" s="13">
        <v>2</v>
      </c>
      <c r="B22" s="9" t="s">
        <v>12</v>
      </c>
      <c r="C22" s="8" t="s">
        <v>13</v>
      </c>
      <c r="D22" s="8">
        <v>0</v>
      </c>
      <c r="E22" s="8"/>
      <c r="F22" s="8">
        <f>ROUND(D22*E22,0)</f>
        <v>0</v>
      </c>
      <c r="G22" s="15"/>
      <c r="H22" s="15"/>
      <c r="I22" s="15"/>
      <c r="J22" s="15"/>
      <c r="K22" s="15"/>
      <c r="L22" s="16"/>
      <c r="M22" s="16"/>
      <c r="O22" s="7"/>
      <c r="P22" s="7"/>
      <c r="Q22" s="16"/>
    </row>
    <row r="23" spans="1:17" ht="15.75" x14ac:dyDescent="0.25">
      <c r="A23" s="13"/>
      <c r="B23" s="17" t="s">
        <v>25</v>
      </c>
      <c r="C23" s="8"/>
      <c r="D23" s="4">
        <f>SUM(D21:D22)</f>
        <v>0.4</v>
      </c>
      <c r="E23" s="4"/>
      <c r="F23" s="4">
        <f>SUM(F21:F22)</f>
        <v>402</v>
      </c>
      <c r="G23" s="15">
        <f>F23*8</f>
        <v>3216</v>
      </c>
      <c r="H23" s="15">
        <f>ROUND(F23*0.2359,0)</f>
        <v>95</v>
      </c>
      <c r="I23" s="15"/>
      <c r="J23" s="15">
        <f>I23*8</f>
        <v>0</v>
      </c>
      <c r="K23" s="15">
        <f>ROUND(I23*0.2359,0)</f>
        <v>0</v>
      </c>
      <c r="L23" s="16">
        <f>G23+J23</f>
        <v>3216</v>
      </c>
      <c r="M23" s="16">
        <f>H23+K23</f>
        <v>95</v>
      </c>
      <c r="O23" s="7">
        <f>ROUND((F23+I23)*12*0.02,0)</f>
        <v>96</v>
      </c>
      <c r="P23" s="7">
        <f>ROUND(O23*0.2359,0)</f>
        <v>23</v>
      </c>
      <c r="Q23" s="16">
        <f>(F23+H23+I23+K23)*8+O23+P23</f>
        <v>4095</v>
      </c>
    </row>
    <row r="24" spans="1:17" ht="15.75" customHeight="1" x14ac:dyDescent="0.25">
      <c r="A24" s="133" t="s">
        <v>27</v>
      </c>
      <c r="B24" s="134"/>
      <c r="C24" s="134"/>
      <c r="D24" s="6"/>
      <c r="E24" s="6"/>
      <c r="F24" s="6"/>
      <c r="G24" s="15"/>
      <c r="H24" s="15"/>
      <c r="I24" s="15"/>
      <c r="J24" s="15"/>
      <c r="K24" s="15"/>
      <c r="L24" s="16"/>
      <c r="M24" s="16"/>
      <c r="O24" s="7"/>
      <c r="P24" s="7"/>
      <c r="Q24" s="16"/>
    </row>
    <row r="25" spans="1:17" ht="15.75" x14ac:dyDescent="0.25">
      <c r="A25" s="13">
        <v>1</v>
      </c>
      <c r="B25" s="12" t="s">
        <v>28</v>
      </c>
      <c r="C25" s="8" t="s">
        <v>11</v>
      </c>
      <c r="D25" s="8">
        <v>0.25</v>
      </c>
      <c r="E25" s="8">
        <v>919</v>
      </c>
      <c r="F25" s="8">
        <f>ROUND(D25*E25,0)</f>
        <v>230</v>
      </c>
      <c r="G25" s="15"/>
      <c r="H25" s="15"/>
      <c r="I25" s="15"/>
      <c r="J25" s="15"/>
      <c r="K25" s="15"/>
      <c r="L25" s="16"/>
      <c r="M25" s="16"/>
      <c r="O25" s="7"/>
      <c r="P25" s="7"/>
      <c r="Q25" s="16"/>
    </row>
    <row r="26" spans="1:17" ht="15.75" x14ac:dyDescent="0.25">
      <c r="A26" s="13">
        <v>2</v>
      </c>
      <c r="B26" s="12" t="s">
        <v>19</v>
      </c>
      <c r="C26" s="8" t="s">
        <v>20</v>
      </c>
      <c r="D26" s="8">
        <v>2.81</v>
      </c>
      <c r="E26" s="8">
        <v>872</v>
      </c>
      <c r="F26" s="8">
        <f t="shared" ref="F26:F29" si="2">ROUND(D26*E26,0)</f>
        <v>2450</v>
      </c>
      <c r="G26" s="15"/>
      <c r="H26" s="15"/>
      <c r="I26" s="15"/>
      <c r="J26" s="15"/>
      <c r="K26" s="15"/>
      <c r="L26" s="16"/>
      <c r="M26" s="16"/>
      <c r="O26" s="7"/>
      <c r="P26" s="7"/>
      <c r="Q26" s="16"/>
    </row>
    <row r="27" spans="1:17" ht="15.75" x14ac:dyDescent="0.25">
      <c r="A27" s="13">
        <v>3</v>
      </c>
      <c r="B27" s="12" t="s">
        <v>21</v>
      </c>
      <c r="C27" s="8" t="s">
        <v>22</v>
      </c>
      <c r="D27" s="8">
        <v>0.45</v>
      </c>
      <c r="E27" s="8">
        <v>872</v>
      </c>
      <c r="F27" s="8">
        <f t="shared" si="2"/>
        <v>392</v>
      </c>
      <c r="G27" s="15"/>
      <c r="H27" s="15"/>
      <c r="I27" s="15"/>
      <c r="J27" s="15"/>
      <c r="K27" s="15"/>
      <c r="L27" s="16"/>
      <c r="M27" s="16"/>
      <c r="O27" s="7"/>
      <c r="P27" s="7"/>
      <c r="Q27" s="16"/>
    </row>
    <row r="28" spans="1:17" ht="15.75" x14ac:dyDescent="0.25">
      <c r="A28" s="13">
        <v>4</v>
      </c>
      <c r="B28" s="78" t="s">
        <v>30</v>
      </c>
      <c r="C28" s="77" t="s">
        <v>31</v>
      </c>
      <c r="D28" s="77">
        <v>0.375</v>
      </c>
      <c r="E28" s="77">
        <v>872</v>
      </c>
      <c r="F28" s="77">
        <f t="shared" si="2"/>
        <v>327</v>
      </c>
      <c r="G28" s="15"/>
      <c r="H28" s="15"/>
      <c r="I28" s="15"/>
      <c r="J28" s="15"/>
      <c r="K28" s="15"/>
      <c r="L28" s="16"/>
      <c r="M28" s="16"/>
      <c r="O28" s="7"/>
      <c r="P28" s="7"/>
      <c r="Q28" s="16"/>
    </row>
    <row r="29" spans="1:17" ht="15.75" x14ac:dyDescent="0.25">
      <c r="A29" s="13">
        <v>5</v>
      </c>
      <c r="B29" s="22" t="s">
        <v>23</v>
      </c>
      <c r="C29" s="8" t="s">
        <v>24</v>
      </c>
      <c r="D29" s="8">
        <v>0.185</v>
      </c>
      <c r="E29" s="8">
        <v>830</v>
      </c>
      <c r="F29" s="8">
        <f t="shared" si="2"/>
        <v>154</v>
      </c>
      <c r="G29" s="15"/>
      <c r="H29" s="15"/>
      <c r="I29" s="15"/>
      <c r="J29" s="15"/>
      <c r="K29" s="15"/>
      <c r="L29" s="16"/>
      <c r="M29" s="16"/>
      <c r="O29" s="7"/>
      <c r="P29" s="7"/>
      <c r="Q29" s="16"/>
    </row>
    <row r="30" spans="1:17" ht="15.75" x14ac:dyDescent="0.25">
      <c r="A30" s="13"/>
      <c r="B30" s="21" t="s">
        <v>25</v>
      </c>
      <c r="C30" s="4"/>
      <c r="D30" s="4">
        <f>SUM(D25:D29)</f>
        <v>4.07</v>
      </c>
      <c r="E30" s="4"/>
      <c r="F30" s="4">
        <f>SUM(F25:F29)</f>
        <v>3553</v>
      </c>
      <c r="G30" s="15">
        <f>F30*8</f>
        <v>28424</v>
      </c>
      <c r="H30" s="15">
        <f>ROUND(F30*0.2359,0)</f>
        <v>838</v>
      </c>
      <c r="I30" s="15">
        <v>0</v>
      </c>
      <c r="J30" s="15">
        <f>I30*8</f>
        <v>0</v>
      </c>
      <c r="K30" s="15">
        <f>ROUND(I30*0.2359,0)</f>
        <v>0</v>
      </c>
      <c r="L30" s="16">
        <f>G30+J30</f>
        <v>28424</v>
      </c>
      <c r="M30" s="16">
        <f>H30+K30</f>
        <v>838</v>
      </c>
      <c r="O30" s="7">
        <f>ROUND((F30+I30)*12*0.02,0)</f>
        <v>853</v>
      </c>
      <c r="P30" s="7">
        <f>ROUND(O30*0.2359,0)</f>
        <v>201</v>
      </c>
      <c r="Q30" s="16">
        <f>(F30+H30+I30+K30)*8+O30+P30</f>
        <v>36182</v>
      </c>
    </row>
    <row r="31" spans="1:17" ht="15.75" x14ac:dyDescent="0.25">
      <c r="A31" s="121" t="s">
        <v>90</v>
      </c>
      <c r="B31" s="121"/>
      <c r="C31" s="121"/>
      <c r="D31" s="94"/>
      <c r="E31" s="94"/>
      <c r="F31" s="94"/>
      <c r="G31" s="15"/>
      <c r="H31" s="15"/>
      <c r="I31" s="15"/>
      <c r="J31" s="15"/>
      <c r="K31" s="15"/>
      <c r="L31" s="16"/>
      <c r="M31" s="16"/>
      <c r="O31" s="7"/>
      <c r="P31" s="7"/>
      <c r="Q31" s="16"/>
    </row>
    <row r="32" spans="1:17" ht="15.75" x14ac:dyDescent="0.25">
      <c r="A32" s="120" t="s">
        <v>29</v>
      </c>
      <c r="B32" s="120"/>
      <c r="C32" s="120"/>
      <c r="D32" s="6"/>
      <c r="E32" s="6"/>
      <c r="F32" s="6"/>
      <c r="G32" s="15"/>
      <c r="H32" s="15"/>
      <c r="I32" s="15"/>
      <c r="J32" s="15"/>
      <c r="K32" s="15"/>
      <c r="L32" s="16"/>
      <c r="M32" s="16"/>
      <c r="O32" s="7"/>
      <c r="P32" s="7"/>
      <c r="Q32" s="16"/>
    </row>
    <row r="33" spans="1:17" ht="15.75" x14ac:dyDescent="0.25">
      <c r="A33" s="18">
        <v>1</v>
      </c>
      <c r="B33" s="22" t="s">
        <v>8</v>
      </c>
      <c r="C33" s="8" t="s">
        <v>9</v>
      </c>
      <c r="D33" s="8">
        <v>0.2</v>
      </c>
      <c r="E33" s="8">
        <v>919</v>
      </c>
      <c r="F33" s="8">
        <f>ROUND(D33*E33,0)</f>
        <v>184</v>
      </c>
      <c r="G33" s="15"/>
      <c r="H33" s="15"/>
      <c r="I33" s="15"/>
      <c r="J33" s="15"/>
      <c r="K33" s="15"/>
      <c r="L33" s="16"/>
      <c r="M33" s="16"/>
      <c r="O33" s="7"/>
      <c r="P33" s="7"/>
      <c r="Q33" s="16"/>
    </row>
    <row r="34" spans="1:17" ht="15.75" x14ac:dyDescent="0.25">
      <c r="A34" s="18"/>
      <c r="B34" s="9" t="s">
        <v>10</v>
      </c>
      <c r="C34" s="8" t="s">
        <v>11</v>
      </c>
      <c r="D34" s="8">
        <v>7.8E-2</v>
      </c>
      <c r="E34" s="8">
        <v>919</v>
      </c>
      <c r="F34" s="8">
        <f>ROUND(D34*E34,0)</f>
        <v>72</v>
      </c>
      <c r="G34" s="15"/>
      <c r="H34" s="15"/>
      <c r="I34" s="15"/>
      <c r="J34" s="15"/>
      <c r="K34" s="15"/>
      <c r="L34" s="16"/>
      <c r="M34" s="16"/>
      <c r="O34" s="7"/>
      <c r="P34" s="7"/>
      <c r="Q34" s="16"/>
    </row>
    <row r="35" spans="1:17" ht="15.75" x14ac:dyDescent="0.25">
      <c r="A35" s="13">
        <v>2</v>
      </c>
      <c r="B35" s="9" t="s">
        <v>12</v>
      </c>
      <c r="C35" s="8" t="s">
        <v>13</v>
      </c>
      <c r="D35" s="8">
        <v>0.15</v>
      </c>
      <c r="E35" s="8">
        <v>830</v>
      </c>
      <c r="F35" s="8">
        <f>ROUND(D35*E35,0)</f>
        <v>125</v>
      </c>
      <c r="G35" s="15"/>
      <c r="H35" s="15"/>
      <c r="I35" s="15"/>
      <c r="J35" s="15"/>
      <c r="K35" s="15"/>
      <c r="L35" s="16"/>
      <c r="M35" s="16"/>
      <c r="O35" s="7"/>
      <c r="P35" s="7"/>
      <c r="Q35" s="16"/>
    </row>
    <row r="36" spans="1:17" ht="15.75" x14ac:dyDescent="0.25">
      <c r="A36" s="18"/>
      <c r="B36" s="17" t="s">
        <v>25</v>
      </c>
      <c r="C36" s="8"/>
      <c r="D36" s="19">
        <f>SUM(D33:D35)</f>
        <v>0.42800000000000005</v>
      </c>
      <c r="E36" s="19"/>
      <c r="F36" s="19">
        <f>SUM(F33:F35)</f>
        <v>381</v>
      </c>
      <c r="G36" s="15">
        <f>F36*8</f>
        <v>3048</v>
      </c>
      <c r="H36" s="15">
        <f>ROUND(F36*0.2359,0)</f>
        <v>90</v>
      </c>
      <c r="I36" s="15"/>
      <c r="J36" s="15">
        <f>I36*8</f>
        <v>0</v>
      </c>
      <c r="K36" s="15">
        <f>ROUND(I36*0.2359,0)</f>
        <v>0</v>
      </c>
      <c r="L36" s="16">
        <f>G36+J36</f>
        <v>3048</v>
      </c>
      <c r="M36" s="16">
        <f>H36+K36</f>
        <v>90</v>
      </c>
      <c r="O36" s="7">
        <f>ROUND((F36+I36)*12*0.02,0)</f>
        <v>91</v>
      </c>
      <c r="P36" s="7">
        <f>ROUND(O36*0.2359,0)</f>
        <v>21</v>
      </c>
      <c r="Q36" s="16">
        <f>(F36+H36+I36+K36)*8+O36+P36</f>
        <v>3880</v>
      </c>
    </row>
    <row r="37" spans="1:17" ht="15.75" customHeight="1" x14ac:dyDescent="0.25">
      <c r="A37" s="142" t="s">
        <v>116</v>
      </c>
      <c r="B37" s="143"/>
      <c r="C37" s="143"/>
      <c r="D37" s="143"/>
      <c r="E37" s="143"/>
      <c r="F37" s="144"/>
      <c r="G37" s="15"/>
      <c r="H37" s="15"/>
      <c r="I37" s="15"/>
      <c r="J37" s="15"/>
      <c r="K37" s="15"/>
      <c r="L37" s="16"/>
      <c r="M37" s="16"/>
      <c r="O37" s="7"/>
      <c r="P37" s="7"/>
      <c r="Q37" s="16"/>
    </row>
    <row r="38" spans="1:17" ht="15.75" x14ac:dyDescent="0.25">
      <c r="A38" s="18">
        <v>1</v>
      </c>
      <c r="B38" s="12" t="s">
        <v>17</v>
      </c>
      <c r="C38" s="8" t="s">
        <v>18</v>
      </c>
      <c r="D38" s="8">
        <v>1</v>
      </c>
      <c r="E38" s="8">
        <v>1110</v>
      </c>
      <c r="F38" s="8">
        <f t="shared" ref="F38:F43" si="3">ROUND(D38*E38,0)</f>
        <v>1110</v>
      </c>
      <c r="G38" s="15"/>
      <c r="H38" s="15"/>
      <c r="I38" s="15"/>
      <c r="J38" s="15"/>
      <c r="K38" s="15"/>
      <c r="L38" s="16"/>
      <c r="M38" s="16"/>
      <c r="O38" s="7"/>
      <c r="P38" s="7"/>
      <c r="Q38" s="16"/>
    </row>
    <row r="39" spans="1:17" ht="15.75" x14ac:dyDescent="0.25">
      <c r="A39" s="18">
        <v>2</v>
      </c>
      <c r="B39" s="12" t="s">
        <v>28</v>
      </c>
      <c r="C39" s="8" t="s">
        <v>11</v>
      </c>
      <c r="D39" s="8">
        <v>0.3</v>
      </c>
      <c r="E39" s="8">
        <v>919</v>
      </c>
      <c r="F39" s="8">
        <f t="shared" si="3"/>
        <v>276</v>
      </c>
      <c r="G39" s="15"/>
      <c r="H39" s="15"/>
      <c r="I39" s="15"/>
      <c r="J39" s="15"/>
      <c r="K39" s="15"/>
      <c r="L39" s="16"/>
      <c r="M39" s="16"/>
      <c r="O39" s="7"/>
      <c r="P39" s="7"/>
      <c r="Q39" s="16"/>
    </row>
    <row r="40" spans="1:17" ht="15.75" x14ac:dyDescent="0.25">
      <c r="A40" s="18">
        <v>3</v>
      </c>
      <c r="B40" s="12" t="s">
        <v>19</v>
      </c>
      <c r="C40" s="8" t="s">
        <v>20</v>
      </c>
      <c r="D40" s="8">
        <v>3.972</v>
      </c>
      <c r="E40" s="8">
        <v>872</v>
      </c>
      <c r="F40" s="8">
        <f t="shared" si="3"/>
        <v>3464</v>
      </c>
      <c r="G40" s="15"/>
      <c r="H40" s="15"/>
      <c r="I40" s="15"/>
      <c r="J40" s="15"/>
      <c r="K40" s="15"/>
      <c r="L40" s="16"/>
      <c r="M40" s="16"/>
      <c r="O40" s="7"/>
      <c r="P40" s="7"/>
      <c r="Q40" s="16"/>
    </row>
    <row r="41" spans="1:17" ht="15.75" x14ac:dyDescent="0.25">
      <c r="A41" s="18">
        <v>4</v>
      </c>
      <c r="B41" s="12" t="s">
        <v>21</v>
      </c>
      <c r="C41" s="8" t="s">
        <v>22</v>
      </c>
      <c r="D41" s="8">
        <v>0.6</v>
      </c>
      <c r="E41" s="8">
        <v>872</v>
      </c>
      <c r="F41" s="8">
        <f t="shared" si="3"/>
        <v>523</v>
      </c>
      <c r="G41" s="15"/>
      <c r="H41" s="15"/>
      <c r="I41" s="15"/>
      <c r="J41" s="15"/>
      <c r="K41" s="15"/>
      <c r="L41" s="16"/>
      <c r="M41" s="16"/>
      <c r="O41" s="7"/>
      <c r="P41" s="7"/>
      <c r="Q41" s="16"/>
    </row>
    <row r="42" spans="1:17" ht="15.75" x14ac:dyDescent="0.25">
      <c r="A42" s="18">
        <v>5</v>
      </c>
      <c r="B42" s="12" t="s">
        <v>30</v>
      </c>
      <c r="C42" s="8" t="s">
        <v>31</v>
      </c>
      <c r="D42" s="81">
        <v>0.5</v>
      </c>
      <c r="E42" s="8">
        <v>872</v>
      </c>
      <c r="F42" s="8">
        <f t="shared" si="3"/>
        <v>436</v>
      </c>
      <c r="G42" s="15"/>
      <c r="H42" s="15"/>
      <c r="I42" s="15"/>
      <c r="J42" s="15"/>
      <c r="K42" s="15"/>
      <c r="L42" s="16"/>
      <c r="M42" s="16"/>
      <c r="N42">
        <v>0.2</v>
      </c>
      <c r="O42" s="7"/>
      <c r="P42" s="7"/>
      <c r="Q42" s="16"/>
    </row>
    <row r="43" spans="1:17" ht="15.75" x14ac:dyDescent="0.25">
      <c r="A43" s="18">
        <v>6</v>
      </c>
      <c r="B43" s="12" t="s">
        <v>23</v>
      </c>
      <c r="C43" s="8" t="s">
        <v>24</v>
      </c>
      <c r="D43" s="8">
        <v>0.66</v>
      </c>
      <c r="E43" s="8">
        <v>830</v>
      </c>
      <c r="F43" s="8">
        <f t="shared" si="3"/>
        <v>548</v>
      </c>
      <c r="G43" s="15"/>
      <c r="H43" s="15"/>
      <c r="I43" s="15"/>
      <c r="J43" s="15"/>
      <c r="K43" s="15"/>
      <c r="L43" s="16"/>
      <c r="M43" s="16"/>
      <c r="O43" s="7"/>
      <c r="P43" s="7"/>
      <c r="Q43" s="16"/>
    </row>
    <row r="44" spans="1:17" ht="15.75" x14ac:dyDescent="0.25">
      <c r="A44" s="18"/>
      <c r="B44" s="17" t="s">
        <v>25</v>
      </c>
      <c r="C44" s="8"/>
      <c r="D44" s="19">
        <f>SUM(D38:D43)</f>
        <v>7.032</v>
      </c>
      <c r="E44" s="19"/>
      <c r="F44" s="19">
        <f>SUM(F38:F43)</f>
        <v>6357</v>
      </c>
      <c r="G44" s="15">
        <f>F44*8</f>
        <v>50856</v>
      </c>
      <c r="H44" s="15">
        <f>ROUND(F44*0.2359,0)</f>
        <v>1500</v>
      </c>
      <c r="I44" s="15">
        <v>244.16</v>
      </c>
      <c r="J44" s="15">
        <f>I44*8</f>
        <v>1953.28</v>
      </c>
      <c r="K44" s="15">
        <f>ROUND(I44*0.2359,0)</f>
        <v>58</v>
      </c>
      <c r="L44" s="16">
        <f>G44+J44</f>
        <v>52809.279999999999</v>
      </c>
      <c r="M44" s="16">
        <f>H44+K44</f>
        <v>1558</v>
      </c>
      <c r="O44" s="7">
        <f>ROUND((F44+I44)*12*0.02,0)</f>
        <v>1584</v>
      </c>
      <c r="P44" s="7">
        <f>ROUND(O44*0.2359,0)</f>
        <v>374</v>
      </c>
      <c r="Q44" s="16">
        <f>(F44+H44+I44+K44)*8+O44+P44</f>
        <v>67231.28</v>
      </c>
    </row>
    <row r="45" spans="1:17" ht="15.75" x14ac:dyDescent="0.25">
      <c r="A45" s="121" t="s">
        <v>91</v>
      </c>
      <c r="B45" s="121"/>
      <c r="C45" s="121"/>
      <c r="D45" s="94"/>
      <c r="E45" s="94"/>
      <c r="F45" s="94"/>
      <c r="G45" s="76"/>
      <c r="H45" s="15"/>
      <c r="I45" s="15"/>
      <c r="J45" s="15"/>
      <c r="K45" s="15"/>
      <c r="L45" s="16"/>
      <c r="M45" s="16"/>
      <c r="O45" s="7"/>
      <c r="P45" s="7"/>
      <c r="Q45" s="16"/>
    </row>
    <row r="46" spans="1:17" ht="15.75" customHeight="1" x14ac:dyDescent="0.25">
      <c r="A46" s="122" t="s">
        <v>79</v>
      </c>
      <c r="B46" s="120"/>
      <c r="C46" s="120"/>
      <c r="D46" s="120"/>
      <c r="E46" s="120"/>
      <c r="F46" s="123"/>
      <c r="G46" s="15"/>
      <c r="H46" s="15"/>
      <c r="I46" s="15"/>
      <c r="J46" s="15"/>
      <c r="K46" s="15"/>
      <c r="L46" s="16"/>
      <c r="M46" s="16"/>
      <c r="O46" s="7"/>
      <c r="P46" s="7"/>
      <c r="Q46" s="16"/>
    </row>
    <row r="47" spans="1:17" ht="15.75" x14ac:dyDescent="0.25">
      <c r="A47" s="8">
        <v>1</v>
      </c>
      <c r="B47" s="20" t="s">
        <v>10</v>
      </c>
      <c r="C47" s="8" t="s">
        <v>11</v>
      </c>
      <c r="D47" s="8">
        <v>0.09</v>
      </c>
      <c r="E47" s="8">
        <v>919</v>
      </c>
      <c r="F47" s="8">
        <f>ROUND(D47*E47,0)</f>
        <v>83</v>
      </c>
      <c r="G47" s="15"/>
      <c r="H47" s="15"/>
      <c r="I47" s="15"/>
      <c r="J47" s="15"/>
      <c r="K47" s="15"/>
      <c r="L47" s="16"/>
      <c r="M47" s="16"/>
      <c r="O47" s="7"/>
      <c r="P47" s="7"/>
      <c r="Q47" s="16"/>
    </row>
    <row r="48" spans="1:17" ht="15.75" x14ac:dyDescent="0.25">
      <c r="A48" s="8">
        <v>2</v>
      </c>
      <c r="B48" s="28" t="s">
        <v>42</v>
      </c>
      <c r="C48" s="8" t="s">
        <v>43</v>
      </c>
      <c r="D48" s="8">
        <v>1</v>
      </c>
      <c r="E48" s="8">
        <v>830</v>
      </c>
      <c r="F48" s="8">
        <f>ROUND(D48*E48,0)</f>
        <v>830</v>
      </c>
      <c r="G48" s="15"/>
      <c r="H48" s="15"/>
      <c r="I48" s="15"/>
      <c r="J48" s="15"/>
      <c r="K48" s="15"/>
      <c r="L48" s="16"/>
      <c r="M48" s="16"/>
      <c r="O48" s="7"/>
      <c r="P48" s="7"/>
      <c r="Q48" s="16"/>
    </row>
    <row r="49" spans="1:23" ht="15.75" x14ac:dyDescent="0.25">
      <c r="A49" s="8">
        <v>3</v>
      </c>
      <c r="B49" s="20" t="s">
        <v>44</v>
      </c>
      <c r="C49" s="8" t="s">
        <v>45</v>
      </c>
      <c r="D49" s="8">
        <v>0.5</v>
      </c>
      <c r="E49" s="8">
        <v>830</v>
      </c>
      <c r="F49" s="8">
        <f t="shared" ref="F49:F51" si="4">ROUND(D49*E49,0)</f>
        <v>415</v>
      </c>
      <c r="G49" s="15"/>
      <c r="H49" s="15"/>
      <c r="I49" s="15"/>
      <c r="J49" s="15"/>
      <c r="K49" s="15"/>
      <c r="L49" s="16"/>
      <c r="M49" s="16"/>
      <c r="O49" s="7"/>
      <c r="P49" s="7"/>
      <c r="Q49" s="16"/>
    </row>
    <row r="50" spans="1:23" ht="31.5" x14ac:dyDescent="0.25">
      <c r="A50" s="8">
        <v>4</v>
      </c>
      <c r="B50" s="20" t="s">
        <v>80</v>
      </c>
      <c r="C50" s="60">
        <v>233001</v>
      </c>
      <c r="D50" s="8">
        <v>0.63</v>
      </c>
      <c r="E50" s="8">
        <v>830</v>
      </c>
      <c r="F50" s="8">
        <f t="shared" si="4"/>
        <v>523</v>
      </c>
      <c r="G50" s="15"/>
      <c r="H50" s="15"/>
      <c r="I50" s="15"/>
      <c r="J50" s="15"/>
      <c r="K50" s="15"/>
      <c r="L50" s="16"/>
      <c r="M50" s="16"/>
      <c r="O50" s="7"/>
      <c r="P50" s="7"/>
      <c r="Q50" s="16"/>
    </row>
    <row r="51" spans="1:23" ht="15.75" x14ac:dyDescent="0.25">
      <c r="A51" s="8">
        <v>5</v>
      </c>
      <c r="B51" s="20" t="s">
        <v>77</v>
      </c>
      <c r="C51" s="8" t="s">
        <v>72</v>
      </c>
      <c r="D51" s="8">
        <v>0.4</v>
      </c>
      <c r="E51" s="8">
        <v>830</v>
      </c>
      <c r="F51" s="8">
        <f t="shared" si="4"/>
        <v>332</v>
      </c>
      <c r="G51" s="15"/>
      <c r="H51" s="15"/>
      <c r="I51" s="15"/>
      <c r="J51" s="15"/>
      <c r="K51" s="15"/>
      <c r="L51" s="16"/>
      <c r="M51" s="16"/>
      <c r="O51" s="7"/>
      <c r="P51" s="7"/>
      <c r="Q51" s="16"/>
    </row>
    <row r="52" spans="1:23" ht="15.75" x14ac:dyDescent="0.25">
      <c r="A52" s="18"/>
      <c r="B52" s="17" t="s">
        <v>25</v>
      </c>
      <c r="C52" s="8"/>
      <c r="D52" s="19">
        <f>SUM(D47:D51)</f>
        <v>2.62</v>
      </c>
      <c r="E52" s="19"/>
      <c r="F52" s="19">
        <f>SUM(F47:F51)</f>
        <v>2183</v>
      </c>
      <c r="G52" s="15">
        <f>F52*8</f>
        <v>17464</v>
      </c>
      <c r="H52" s="15">
        <f>ROUND(F52*0.2359,0)</f>
        <v>515</v>
      </c>
      <c r="I52" s="15"/>
      <c r="J52" s="15">
        <f>I52*8</f>
        <v>0</v>
      </c>
      <c r="K52" s="15">
        <f>ROUND(I52*0.2359,0)</f>
        <v>0</v>
      </c>
      <c r="L52" s="16"/>
      <c r="M52" s="16"/>
      <c r="O52" s="7">
        <f>ROUND((F52+I52)*12*0.02,0)</f>
        <v>524</v>
      </c>
      <c r="P52" s="7">
        <f>ROUND(O52*0.2359,0)</f>
        <v>124</v>
      </c>
      <c r="Q52" s="16">
        <f>(F52+H52+I52+K52)*8+O52+P52</f>
        <v>22232</v>
      </c>
    </row>
    <row r="53" spans="1:23" ht="15.75" customHeight="1" x14ac:dyDescent="0.25">
      <c r="A53" s="114" t="s">
        <v>81</v>
      </c>
      <c r="B53" s="115"/>
      <c r="C53" s="115"/>
      <c r="D53" s="115"/>
      <c r="E53" s="115"/>
      <c r="F53" s="124"/>
      <c r="G53" s="15"/>
      <c r="H53" s="15"/>
      <c r="I53" s="15"/>
      <c r="J53" s="15"/>
      <c r="K53" s="15"/>
      <c r="L53" s="16"/>
      <c r="M53" s="72"/>
      <c r="N53" s="73"/>
      <c r="O53" s="99"/>
      <c r="P53" s="99"/>
      <c r="Q53" s="104"/>
      <c r="R53" s="73"/>
      <c r="S53" s="73"/>
      <c r="T53" s="73"/>
      <c r="U53" s="73"/>
      <c r="V53" s="73"/>
      <c r="W53" s="73"/>
    </row>
    <row r="54" spans="1:23" ht="15.75" x14ac:dyDescent="0.25">
      <c r="A54" s="8">
        <v>1</v>
      </c>
      <c r="B54" s="61" t="s">
        <v>17</v>
      </c>
      <c r="C54" s="60" t="s">
        <v>18</v>
      </c>
      <c r="D54" s="60">
        <v>1</v>
      </c>
      <c r="E54" s="60">
        <v>1200</v>
      </c>
      <c r="F54" s="60">
        <f>ROUND(D54*E54,0)</f>
        <v>1200</v>
      </c>
      <c r="G54" s="15"/>
      <c r="H54" s="15"/>
      <c r="I54" s="15"/>
      <c r="J54" s="15"/>
      <c r="K54" s="15"/>
      <c r="L54" s="16"/>
      <c r="M54" s="72"/>
      <c r="N54" s="73"/>
      <c r="O54" s="99"/>
      <c r="P54" s="99"/>
      <c r="Q54" s="104"/>
      <c r="R54" s="73"/>
      <c r="S54" s="73"/>
      <c r="T54" s="73"/>
      <c r="U54" s="73"/>
      <c r="V54" s="73"/>
      <c r="W54" s="73"/>
    </row>
    <row r="55" spans="1:23" ht="15.75" x14ac:dyDescent="0.25">
      <c r="A55" s="8">
        <v>2</v>
      </c>
      <c r="B55" s="62" t="s">
        <v>62</v>
      </c>
      <c r="C55" s="63" t="s">
        <v>9</v>
      </c>
      <c r="D55" s="60">
        <v>0</v>
      </c>
      <c r="E55" s="60">
        <v>960</v>
      </c>
      <c r="F55" s="60">
        <f>ROUND(D55*E55,0)</f>
        <v>0</v>
      </c>
      <c r="G55" s="15"/>
      <c r="H55" s="15"/>
      <c r="I55" s="15"/>
      <c r="J55" s="15"/>
      <c r="K55" s="15"/>
      <c r="L55" s="16"/>
      <c r="M55" s="72"/>
      <c r="N55" s="79">
        <v>1</v>
      </c>
      <c r="O55" s="100"/>
      <c r="P55" s="100"/>
      <c r="Q55" s="105"/>
      <c r="R55" s="73"/>
      <c r="S55" s="73"/>
      <c r="T55" s="73"/>
      <c r="U55" s="73"/>
      <c r="V55" s="73"/>
      <c r="W55" s="73"/>
    </row>
    <row r="56" spans="1:23" ht="15.75" x14ac:dyDescent="0.25">
      <c r="A56" s="8">
        <v>3</v>
      </c>
      <c r="B56" s="80" t="s">
        <v>28</v>
      </c>
      <c r="C56" s="81" t="s">
        <v>11</v>
      </c>
      <c r="D56" s="81">
        <v>0.5</v>
      </c>
      <c r="E56" s="81">
        <v>919</v>
      </c>
      <c r="F56" s="81">
        <f t="shared" ref="F56" si="5">ROUND(D56*E56,0)</f>
        <v>460</v>
      </c>
      <c r="G56" s="15"/>
      <c r="H56" s="15"/>
      <c r="I56" s="15"/>
      <c r="J56" s="15"/>
      <c r="K56" s="15"/>
      <c r="L56" s="16"/>
      <c r="M56" s="72"/>
      <c r="N56" s="79">
        <v>0</v>
      </c>
      <c r="O56" s="100"/>
      <c r="P56" s="100"/>
      <c r="Q56" s="105"/>
      <c r="R56" s="73"/>
      <c r="S56" s="73"/>
      <c r="T56" s="73"/>
      <c r="U56" s="73"/>
      <c r="V56" s="73"/>
      <c r="W56" s="73"/>
    </row>
    <row r="57" spans="1:23" ht="15.75" x14ac:dyDescent="0.25">
      <c r="A57" s="8">
        <v>4</v>
      </c>
      <c r="B57" s="61" t="s">
        <v>46</v>
      </c>
      <c r="C57" s="60" t="s">
        <v>20</v>
      </c>
      <c r="D57" s="60">
        <v>6</v>
      </c>
      <c r="E57" s="60">
        <v>872</v>
      </c>
      <c r="F57" s="60">
        <f>ROUND(D57*E57,0)</f>
        <v>5232</v>
      </c>
      <c r="G57" s="15"/>
      <c r="H57" s="15"/>
      <c r="I57" s="15"/>
      <c r="J57" s="15"/>
      <c r="K57" s="15"/>
      <c r="L57" s="16"/>
      <c r="M57" s="72"/>
      <c r="N57" s="74"/>
      <c r="O57" s="100"/>
      <c r="P57" s="100"/>
      <c r="Q57" s="105"/>
      <c r="R57" s="73"/>
      <c r="S57" s="73"/>
      <c r="T57" s="73"/>
      <c r="U57" s="73"/>
      <c r="V57" s="73"/>
      <c r="W57" s="73"/>
    </row>
    <row r="58" spans="1:23" ht="15.75" x14ac:dyDescent="0.25">
      <c r="A58" s="8">
        <v>5</v>
      </c>
      <c r="B58" s="61" t="s">
        <v>47</v>
      </c>
      <c r="C58" s="60" t="s">
        <v>22</v>
      </c>
      <c r="D58" s="82">
        <v>0.75</v>
      </c>
      <c r="E58" s="60">
        <v>872</v>
      </c>
      <c r="F58" s="60">
        <f t="shared" ref="F58:F61" si="6">ROUND(D58*E58,0)</f>
        <v>654</v>
      </c>
      <c r="G58" s="15"/>
      <c r="H58" s="15"/>
      <c r="I58" s="15"/>
      <c r="J58" s="15"/>
      <c r="K58" s="15"/>
      <c r="L58" s="16"/>
      <c r="M58" s="72"/>
      <c r="N58" s="79">
        <v>1</v>
      </c>
      <c r="O58" s="99"/>
      <c r="P58" s="99"/>
      <c r="Q58" s="104"/>
      <c r="R58" s="73"/>
      <c r="S58" s="73"/>
      <c r="T58" s="73"/>
      <c r="U58" s="73"/>
      <c r="V58" s="73"/>
      <c r="W58" s="73"/>
    </row>
    <row r="59" spans="1:23" ht="15.75" x14ac:dyDescent="0.25">
      <c r="A59" s="8">
        <v>6</v>
      </c>
      <c r="B59" s="61" t="s">
        <v>30</v>
      </c>
      <c r="C59" s="64" t="s">
        <v>31</v>
      </c>
      <c r="D59" s="82">
        <v>0.625</v>
      </c>
      <c r="E59" s="60">
        <v>872</v>
      </c>
      <c r="F59" s="60">
        <f t="shared" si="6"/>
        <v>545</v>
      </c>
      <c r="G59" s="15"/>
      <c r="H59" s="15"/>
      <c r="I59" s="15"/>
      <c r="J59" s="15"/>
      <c r="K59" s="15"/>
      <c r="L59" s="16"/>
      <c r="M59" s="72"/>
      <c r="N59" s="79">
        <v>1</v>
      </c>
      <c r="O59" s="99"/>
      <c r="P59" s="99"/>
      <c r="Q59" s="104"/>
      <c r="R59" s="73"/>
      <c r="S59" s="73"/>
      <c r="T59" s="73"/>
      <c r="U59" s="73"/>
      <c r="V59" s="73"/>
      <c r="W59" s="73"/>
    </row>
    <row r="60" spans="1:23" ht="15.75" x14ac:dyDescent="0.25">
      <c r="A60" s="8">
        <v>7</v>
      </c>
      <c r="B60" s="61" t="s">
        <v>23</v>
      </c>
      <c r="C60" s="60">
        <v>235201</v>
      </c>
      <c r="D60" s="82">
        <v>0.46</v>
      </c>
      <c r="E60" s="60">
        <v>830</v>
      </c>
      <c r="F60" s="60">
        <f t="shared" si="6"/>
        <v>382</v>
      </c>
      <c r="G60" s="15"/>
      <c r="H60" s="15"/>
      <c r="I60" s="15"/>
      <c r="J60" s="15"/>
      <c r="K60" s="15"/>
      <c r="L60" s="16"/>
      <c r="M60" s="72"/>
      <c r="N60" s="79">
        <v>0.86</v>
      </c>
      <c r="O60" s="99"/>
      <c r="P60" s="99"/>
      <c r="Q60" s="104"/>
      <c r="R60" s="73"/>
      <c r="S60" s="73"/>
      <c r="T60" s="73"/>
      <c r="U60" s="73"/>
      <c r="V60" s="73"/>
      <c r="W60" s="73"/>
    </row>
    <row r="61" spans="1:23" ht="15.75" x14ac:dyDescent="0.25">
      <c r="A61" s="8">
        <v>8</v>
      </c>
      <c r="B61" s="22" t="s">
        <v>119</v>
      </c>
      <c r="C61" s="44" t="s">
        <v>66</v>
      </c>
      <c r="D61" s="8">
        <v>0.5</v>
      </c>
      <c r="E61" s="8">
        <v>830</v>
      </c>
      <c r="F61" s="8">
        <f t="shared" si="6"/>
        <v>415</v>
      </c>
      <c r="G61" s="15"/>
      <c r="H61" s="15"/>
      <c r="I61" s="15"/>
      <c r="J61" s="15"/>
      <c r="K61" s="15"/>
      <c r="L61" s="16"/>
      <c r="M61" s="72"/>
      <c r="N61" s="73"/>
      <c r="O61" s="99"/>
      <c r="P61" s="99"/>
      <c r="Q61" s="104"/>
      <c r="R61" s="73"/>
      <c r="S61" s="73"/>
      <c r="T61" s="73"/>
      <c r="U61" s="73"/>
      <c r="V61" s="73"/>
      <c r="W61" s="73"/>
    </row>
    <row r="62" spans="1:23" ht="15.75" x14ac:dyDescent="0.25">
      <c r="A62" s="18"/>
      <c r="B62" s="17" t="s">
        <v>25</v>
      </c>
      <c r="C62" s="8"/>
      <c r="D62" s="19">
        <f>SUM(D54:D61)</f>
        <v>9.8350000000000009</v>
      </c>
      <c r="E62" s="19"/>
      <c r="F62" s="19">
        <f>SUM(F54:F61)</f>
        <v>8888</v>
      </c>
      <c r="G62" s="15">
        <f>F62*8</f>
        <v>71104</v>
      </c>
      <c r="H62" s="15">
        <f>ROUND(F62*0.2359,0)</f>
        <v>2097</v>
      </c>
      <c r="I62" s="15"/>
      <c r="J62" s="15">
        <f>I62*8</f>
        <v>0</v>
      </c>
      <c r="K62" s="15">
        <f>ROUND(I62*0.2359,0)</f>
        <v>0</v>
      </c>
      <c r="L62" s="16"/>
      <c r="M62" s="16"/>
      <c r="O62" s="7">
        <f>ROUND((F62+I62)*12*0.02,0)</f>
        <v>2133</v>
      </c>
      <c r="P62" s="7">
        <f>ROUND(O62*0.2359,0)</f>
        <v>503</v>
      </c>
      <c r="Q62" s="16">
        <f>(F62+H62+I62+K62)*8+O62+P62</f>
        <v>90516</v>
      </c>
    </row>
    <row r="63" spans="1:23" ht="15.75" customHeight="1" x14ac:dyDescent="0.25">
      <c r="A63" s="125" t="s">
        <v>82</v>
      </c>
      <c r="B63" s="126"/>
      <c r="C63" s="126"/>
      <c r="D63" s="126"/>
      <c r="E63" s="126"/>
      <c r="F63" s="127"/>
      <c r="G63" s="15"/>
      <c r="H63" s="15"/>
      <c r="I63" s="15"/>
      <c r="J63" s="15"/>
      <c r="K63" s="15"/>
      <c r="L63" s="16"/>
      <c r="M63" s="16"/>
      <c r="O63" s="7"/>
      <c r="P63" s="7"/>
      <c r="Q63" s="16"/>
    </row>
    <row r="64" spans="1:23" ht="15.75" x14ac:dyDescent="0.25">
      <c r="A64" s="48">
        <v>1</v>
      </c>
      <c r="B64" s="65" t="s">
        <v>7</v>
      </c>
      <c r="C64" s="50" t="s">
        <v>18</v>
      </c>
      <c r="D64" s="66">
        <v>1</v>
      </c>
      <c r="E64" s="66">
        <v>1150</v>
      </c>
      <c r="F64" s="60">
        <f>ROUND(D64*E64,0)</f>
        <v>1150</v>
      </c>
      <c r="G64" s="15"/>
      <c r="H64" s="15"/>
      <c r="I64" s="15"/>
      <c r="J64" s="15"/>
      <c r="K64" s="15"/>
      <c r="L64" s="16"/>
      <c r="M64" s="16"/>
      <c r="O64" s="7"/>
      <c r="P64" s="7"/>
      <c r="Q64" s="16"/>
    </row>
    <row r="65" spans="1:17" ht="15.75" x14ac:dyDescent="0.25">
      <c r="A65" s="48">
        <v>2</v>
      </c>
      <c r="B65" s="49" t="s">
        <v>67</v>
      </c>
      <c r="C65" s="50" t="s">
        <v>68</v>
      </c>
      <c r="D65" s="106">
        <v>1.63</v>
      </c>
      <c r="E65" s="50">
        <v>830</v>
      </c>
      <c r="F65" s="8">
        <f t="shared" ref="F65" si="7">ROUND(D65*E65,0)</f>
        <v>1353</v>
      </c>
      <c r="G65" s="15"/>
      <c r="H65" s="15"/>
      <c r="I65" s="15"/>
      <c r="J65" s="15"/>
      <c r="K65" s="15"/>
      <c r="L65" s="16"/>
      <c r="M65" s="16"/>
      <c r="O65" s="7"/>
      <c r="P65" s="7"/>
      <c r="Q65" s="16"/>
    </row>
    <row r="66" spans="1:17" ht="15.75" x14ac:dyDescent="0.25">
      <c r="A66" s="18"/>
      <c r="B66" s="17" t="s">
        <v>25</v>
      </c>
      <c r="C66" s="8"/>
      <c r="D66" s="19">
        <f>SUM(D64:D65)</f>
        <v>2.63</v>
      </c>
      <c r="E66" s="19"/>
      <c r="F66" s="19">
        <f>SUM(F64:F65)</f>
        <v>2503</v>
      </c>
      <c r="G66" s="15">
        <f>F66*8</f>
        <v>20024</v>
      </c>
      <c r="H66" s="15">
        <f>ROUND(F66*0.2359,0)</f>
        <v>590</v>
      </c>
      <c r="I66" s="15"/>
      <c r="J66" s="15">
        <f>I66*8</f>
        <v>0</v>
      </c>
      <c r="K66" s="15">
        <f>ROUND(I66*0.2359,0)</f>
        <v>0</v>
      </c>
      <c r="L66" s="16"/>
      <c r="M66" s="16"/>
      <c r="O66" s="7">
        <f>ROUND((F66+I66)*12*0.02,0)</f>
        <v>601</v>
      </c>
      <c r="P66" s="7">
        <f>ROUND(O66*0.2359,0)</f>
        <v>142</v>
      </c>
      <c r="Q66" s="16">
        <f>(F66+H66+I66+K66)*8+O66+P66</f>
        <v>25487</v>
      </c>
    </row>
    <row r="67" spans="1:17" ht="15.75" x14ac:dyDescent="0.25">
      <c r="A67" s="121" t="s">
        <v>92</v>
      </c>
      <c r="B67" s="121"/>
      <c r="C67" s="121"/>
      <c r="D67" s="94"/>
      <c r="E67" s="94"/>
      <c r="F67" s="94"/>
      <c r="G67" s="15"/>
      <c r="H67" s="15"/>
      <c r="I67" s="15"/>
      <c r="J67" s="15"/>
      <c r="K67" s="15"/>
      <c r="L67" s="16"/>
      <c r="M67" s="16"/>
      <c r="O67" s="7"/>
      <c r="P67" s="7"/>
      <c r="Q67" s="16"/>
    </row>
    <row r="68" spans="1:17" ht="15.75" x14ac:dyDescent="0.25">
      <c r="A68" s="118" t="s">
        <v>32</v>
      </c>
      <c r="B68" s="119"/>
      <c r="C68" s="119"/>
      <c r="D68" s="6"/>
      <c r="E68" s="6"/>
      <c r="F68" s="6"/>
      <c r="G68" s="15"/>
      <c r="H68" s="15"/>
      <c r="I68" s="15"/>
      <c r="J68" s="15"/>
      <c r="K68" s="15"/>
      <c r="L68" s="16"/>
      <c r="M68" s="16"/>
      <c r="O68" s="7"/>
      <c r="P68" s="7"/>
      <c r="Q68" s="16"/>
    </row>
    <row r="69" spans="1:17" ht="15.75" x14ac:dyDescent="0.25">
      <c r="A69" s="18">
        <v>1</v>
      </c>
      <c r="B69" s="9" t="s">
        <v>7</v>
      </c>
      <c r="C69" s="8">
        <v>134508</v>
      </c>
      <c r="D69" s="8">
        <v>0.05</v>
      </c>
      <c r="E69" s="8">
        <v>1110</v>
      </c>
      <c r="F69" s="8">
        <f>ROUND(D69*E69,0)</f>
        <v>56</v>
      </c>
      <c r="G69" s="15"/>
      <c r="H69" s="15"/>
      <c r="I69" s="15"/>
      <c r="J69" s="15"/>
      <c r="K69" s="15"/>
      <c r="L69" s="16"/>
      <c r="M69" s="16"/>
      <c r="O69" s="7"/>
      <c r="P69" s="7"/>
      <c r="Q69" s="16"/>
    </row>
    <row r="70" spans="1:17" ht="15.75" x14ac:dyDescent="0.25">
      <c r="A70" s="18">
        <v>2</v>
      </c>
      <c r="B70" s="20" t="s">
        <v>8</v>
      </c>
      <c r="C70" s="8" t="s">
        <v>9</v>
      </c>
      <c r="D70" s="8">
        <v>0.35</v>
      </c>
      <c r="E70" s="8">
        <v>919</v>
      </c>
      <c r="F70" s="8">
        <f t="shared" ref="F70:F72" si="8">ROUND(D70*E70,0)</f>
        <v>322</v>
      </c>
      <c r="G70" s="15"/>
      <c r="H70" s="15"/>
      <c r="I70" s="15"/>
      <c r="J70" s="15"/>
      <c r="K70" s="15"/>
      <c r="L70" s="16"/>
      <c r="M70" s="16"/>
      <c r="O70" s="7"/>
      <c r="P70" s="7"/>
      <c r="Q70" s="16"/>
    </row>
    <row r="71" spans="1:17" ht="15.75" x14ac:dyDescent="0.25">
      <c r="A71" s="18">
        <v>3</v>
      </c>
      <c r="B71" s="9" t="s">
        <v>10</v>
      </c>
      <c r="C71" s="8" t="s">
        <v>11</v>
      </c>
      <c r="D71" s="8">
        <v>7.1999999999999995E-2</v>
      </c>
      <c r="E71" s="8">
        <v>919</v>
      </c>
      <c r="F71" s="8">
        <f t="shared" si="8"/>
        <v>66</v>
      </c>
      <c r="G71" s="15"/>
      <c r="H71" s="15"/>
      <c r="I71" s="15"/>
      <c r="J71" s="15"/>
      <c r="K71" s="15"/>
      <c r="L71" s="16"/>
      <c r="M71" s="16"/>
      <c r="O71" s="7"/>
      <c r="P71" s="7"/>
      <c r="Q71" s="16"/>
    </row>
    <row r="72" spans="1:17" ht="15.75" x14ac:dyDescent="0.25">
      <c r="A72" s="18">
        <v>4</v>
      </c>
      <c r="B72" s="20" t="s">
        <v>33</v>
      </c>
      <c r="C72" s="8" t="s">
        <v>13</v>
      </c>
      <c r="D72" s="8">
        <v>0.96699999999999997</v>
      </c>
      <c r="E72" s="8">
        <v>830</v>
      </c>
      <c r="F72" s="8">
        <f t="shared" si="8"/>
        <v>803</v>
      </c>
      <c r="G72" s="15"/>
      <c r="H72" s="15"/>
      <c r="I72" s="15"/>
      <c r="J72" s="15"/>
      <c r="K72" s="15"/>
      <c r="L72" s="16"/>
      <c r="M72" s="16"/>
      <c r="O72" s="7"/>
      <c r="P72" s="7"/>
      <c r="Q72" s="16"/>
    </row>
    <row r="73" spans="1:17" ht="15.75" x14ac:dyDescent="0.25">
      <c r="A73" s="8"/>
      <c r="B73" s="21" t="s">
        <v>16</v>
      </c>
      <c r="C73" s="4"/>
      <c r="D73" s="4">
        <f>SUM(D69:D72)</f>
        <v>1.4390000000000001</v>
      </c>
      <c r="E73" s="4"/>
      <c r="F73" s="4">
        <f>SUM(F69:F72)</f>
        <v>1247</v>
      </c>
      <c r="G73" s="15">
        <f>F73*8</f>
        <v>9976</v>
      </c>
      <c r="H73" s="15">
        <f>ROUND(F73*0.2359,0)</f>
        <v>294</v>
      </c>
      <c r="I73" s="15"/>
      <c r="J73" s="15">
        <f>I73*8</f>
        <v>0</v>
      </c>
      <c r="K73" s="15">
        <f>ROUND(I73*0.2359,0)</f>
        <v>0</v>
      </c>
      <c r="L73" s="16">
        <f>G73+J73</f>
        <v>9976</v>
      </c>
      <c r="M73" s="16">
        <f>H73+K73</f>
        <v>294</v>
      </c>
      <c r="O73" s="7">
        <f>ROUND((F73+I73)*12*0.02,0)</f>
        <v>299</v>
      </c>
      <c r="P73" s="7">
        <f>ROUND(O73*0.2359,0)</f>
        <v>71</v>
      </c>
      <c r="Q73" s="16">
        <f>(F73+H73+I73+K73)*8+O73+P73</f>
        <v>12698</v>
      </c>
    </row>
    <row r="74" spans="1:17" ht="15.75" customHeight="1" x14ac:dyDescent="0.25">
      <c r="A74" s="114" t="s">
        <v>115</v>
      </c>
      <c r="B74" s="115"/>
      <c r="C74" s="115"/>
      <c r="D74" s="6"/>
      <c r="E74" s="6"/>
      <c r="F74" s="6"/>
      <c r="G74" s="15"/>
      <c r="H74" s="15"/>
      <c r="I74" s="15"/>
      <c r="J74" s="15"/>
      <c r="K74" s="15"/>
      <c r="L74" s="16"/>
      <c r="M74" s="16"/>
      <c r="O74" s="7"/>
      <c r="P74" s="7"/>
      <c r="Q74" s="16"/>
    </row>
    <row r="75" spans="1:17" ht="15.75" x14ac:dyDescent="0.25">
      <c r="A75" s="8">
        <v>1</v>
      </c>
      <c r="B75" s="20" t="s">
        <v>34</v>
      </c>
      <c r="C75" s="8" t="s">
        <v>18</v>
      </c>
      <c r="D75" s="8">
        <v>0.8</v>
      </c>
      <c r="E75" s="8">
        <v>1110</v>
      </c>
      <c r="F75" s="8">
        <f>ROUND(D75*E75,0)</f>
        <v>888</v>
      </c>
      <c r="G75" s="15"/>
      <c r="H75" s="15"/>
      <c r="I75" s="15"/>
      <c r="J75" s="15"/>
      <c r="K75" s="15"/>
      <c r="L75" s="16"/>
      <c r="M75" s="16"/>
      <c r="O75" s="7"/>
      <c r="P75" s="7"/>
      <c r="Q75" s="16"/>
    </row>
    <row r="76" spans="1:17" ht="15.75" x14ac:dyDescent="0.25">
      <c r="A76" s="8">
        <v>2</v>
      </c>
      <c r="B76" s="20" t="s">
        <v>19</v>
      </c>
      <c r="C76" s="8" t="s">
        <v>20</v>
      </c>
      <c r="D76" s="81">
        <v>2.3759999999999999</v>
      </c>
      <c r="E76" s="8">
        <v>872</v>
      </c>
      <c r="F76" s="8">
        <f t="shared" ref="F76:F79" si="9">ROUND(D76*E76,0)</f>
        <v>2072</v>
      </c>
      <c r="G76" s="15"/>
      <c r="H76" s="15"/>
      <c r="I76" s="15"/>
      <c r="J76" s="15"/>
      <c r="K76" s="15"/>
      <c r="L76" s="16"/>
      <c r="M76" s="16"/>
      <c r="N76">
        <v>2.2759999999999998</v>
      </c>
      <c r="O76" s="7"/>
      <c r="P76" s="7"/>
      <c r="Q76" s="16"/>
    </row>
    <row r="77" spans="1:17" ht="15.75" x14ac:dyDescent="0.25">
      <c r="A77" s="8">
        <v>3</v>
      </c>
      <c r="B77" s="20" t="s">
        <v>21</v>
      </c>
      <c r="C77" s="8" t="s">
        <v>22</v>
      </c>
      <c r="D77" s="8">
        <v>0.3</v>
      </c>
      <c r="E77" s="8">
        <v>872</v>
      </c>
      <c r="F77" s="8">
        <f t="shared" si="9"/>
        <v>262</v>
      </c>
      <c r="G77" s="15"/>
      <c r="H77" s="15"/>
      <c r="I77" s="15"/>
      <c r="J77" s="15"/>
      <c r="K77" s="15"/>
      <c r="L77" s="16"/>
      <c r="M77" s="16"/>
      <c r="O77" s="7"/>
      <c r="P77" s="7"/>
      <c r="Q77" s="16"/>
    </row>
    <row r="78" spans="1:17" ht="15.75" x14ac:dyDescent="0.25">
      <c r="A78" s="8">
        <v>4</v>
      </c>
      <c r="B78" s="83" t="s">
        <v>30</v>
      </c>
      <c r="C78" s="84" t="s">
        <v>31</v>
      </c>
      <c r="D78" s="85">
        <v>0.25</v>
      </c>
      <c r="E78" s="85">
        <v>872</v>
      </c>
      <c r="F78" s="82">
        <f t="shared" si="9"/>
        <v>218</v>
      </c>
      <c r="G78" s="15"/>
      <c r="H78" s="15"/>
      <c r="I78" s="15"/>
      <c r="J78" s="15"/>
      <c r="K78" s="15"/>
      <c r="L78" s="16"/>
      <c r="M78" s="16"/>
      <c r="O78" s="7"/>
      <c r="P78" s="7"/>
      <c r="Q78" s="16"/>
    </row>
    <row r="79" spans="1:17" ht="15.75" x14ac:dyDescent="0.25">
      <c r="A79" s="8">
        <v>5</v>
      </c>
      <c r="B79" s="20" t="s">
        <v>23</v>
      </c>
      <c r="C79" s="8" t="s">
        <v>24</v>
      </c>
      <c r="D79" s="8">
        <v>0.12</v>
      </c>
      <c r="E79" s="8">
        <v>830</v>
      </c>
      <c r="F79" s="8">
        <f t="shared" si="9"/>
        <v>100</v>
      </c>
      <c r="G79" s="15"/>
      <c r="H79" s="15"/>
      <c r="I79" s="15"/>
      <c r="J79" s="15"/>
      <c r="K79" s="15"/>
      <c r="L79" s="16"/>
      <c r="M79" s="16"/>
      <c r="O79" s="7"/>
      <c r="P79" s="7"/>
      <c r="Q79" s="16"/>
    </row>
    <row r="80" spans="1:17" ht="15.75" x14ac:dyDescent="0.25">
      <c r="A80" s="60"/>
      <c r="B80" s="96" t="s">
        <v>25</v>
      </c>
      <c r="C80" s="60"/>
      <c r="D80" s="97">
        <f>SUM(D75:D79)</f>
        <v>3.8460000000000001</v>
      </c>
      <c r="E80" s="97"/>
      <c r="F80" s="97">
        <f>SUM(F75:F79)</f>
        <v>3540</v>
      </c>
      <c r="G80" s="15">
        <f>F80*8</f>
        <v>28320</v>
      </c>
      <c r="H80" s="15">
        <f>ROUND(F80*0.2359,0)</f>
        <v>835</v>
      </c>
      <c r="I80" s="15">
        <v>0</v>
      </c>
      <c r="J80" s="15">
        <f>I80*8</f>
        <v>0</v>
      </c>
      <c r="K80" s="15">
        <f>ROUND(I80*0.2359,0)</f>
        <v>0</v>
      </c>
      <c r="L80" s="16">
        <f>G80+J80</f>
        <v>28320</v>
      </c>
      <c r="M80" s="16">
        <f>H80+K80</f>
        <v>835</v>
      </c>
      <c r="O80" s="7">
        <f>ROUND((F80+I80)*12*0.02,0)</f>
        <v>850</v>
      </c>
      <c r="P80" s="7">
        <f>ROUND(O80*0.2359,0)</f>
        <v>201</v>
      </c>
      <c r="Q80" s="16">
        <f>(F80+H80+I80+K80)*8+O80+P80</f>
        <v>36051</v>
      </c>
    </row>
    <row r="81" spans="1:17" ht="15.75" x14ac:dyDescent="0.25">
      <c r="A81" s="121" t="s">
        <v>114</v>
      </c>
      <c r="B81" s="121"/>
      <c r="C81" s="121"/>
      <c r="D81" s="95"/>
      <c r="E81" s="95"/>
      <c r="F81" s="95"/>
      <c r="G81" s="76"/>
      <c r="H81" s="15"/>
      <c r="I81" s="15"/>
      <c r="J81" s="15"/>
      <c r="K81" s="15"/>
      <c r="L81" s="16"/>
      <c r="M81" s="16"/>
      <c r="O81" s="7"/>
      <c r="P81" s="7"/>
      <c r="Q81" s="16"/>
    </row>
    <row r="82" spans="1:17" ht="15.75" customHeight="1" x14ac:dyDescent="0.25">
      <c r="A82" s="118" t="s">
        <v>83</v>
      </c>
      <c r="B82" s="119"/>
      <c r="C82" s="119"/>
      <c r="D82" s="119"/>
      <c r="E82" s="119"/>
      <c r="F82" s="128"/>
      <c r="G82" s="15"/>
      <c r="H82" s="15"/>
      <c r="I82" s="15"/>
      <c r="J82" s="15"/>
      <c r="K82" s="15"/>
      <c r="L82" s="16"/>
      <c r="M82" s="16"/>
      <c r="O82" s="7"/>
      <c r="P82" s="7"/>
      <c r="Q82" s="16"/>
    </row>
    <row r="83" spans="1:17" ht="15.75" x14ac:dyDescent="0.25">
      <c r="A83" s="8">
        <v>1</v>
      </c>
      <c r="B83" s="28" t="s">
        <v>42</v>
      </c>
      <c r="C83" s="8" t="s">
        <v>43</v>
      </c>
      <c r="D83" s="10">
        <v>0.9</v>
      </c>
      <c r="E83" s="8">
        <v>880</v>
      </c>
      <c r="F83" s="11">
        <f>ROUND(D83*E83,0)</f>
        <v>792</v>
      </c>
      <c r="G83" s="15"/>
      <c r="H83" s="15"/>
      <c r="I83" s="15"/>
      <c r="J83" s="15"/>
      <c r="K83" s="15"/>
      <c r="L83" s="16"/>
      <c r="M83" s="16"/>
      <c r="O83" s="7"/>
      <c r="P83" s="7"/>
      <c r="Q83" s="16"/>
    </row>
    <row r="84" spans="1:17" s="56" customFormat="1" ht="15.75" x14ac:dyDescent="0.25">
      <c r="A84" s="4"/>
      <c r="B84" s="17" t="s">
        <v>25</v>
      </c>
      <c r="C84" s="4"/>
      <c r="D84" s="4">
        <f>SUM(D83)</f>
        <v>0.9</v>
      </c>
      <c r="E84" s="4"/>
      <c r="F84" s="4">
        <f>SUM(F83)</f>
        <v>792</v>
      </c>
      <c r="G84" s="15">
        <f>F84*8</f>
        <v>6336</v>
      </c>
      <c r="H84" s="15">
        <f>ROUND(F84*0.2359,0)</f>
        <v>187</v>
      </c>
      <c r="I84" s="16"/>
      <c r="J84" s="15">
        <f>I84*8</f>
        <v>0</v>
      </c>
      <c r="K84" s="15">
        <f>ROUND(I84*0.2359,0)</f>
        <v>0</v>
      </c>
      <c r="L84" s="16"/>
      <c r="M84" s="16"/>
      <c r="O84" s="7">
        <f>ROUND((F84+I84)*12*0.02,0)</f>
        <v>190</v>
      </c>
      <c r="P84" s="7">
        <f>ROUND(O84*0.2359,0)</f>
        <v>45</v>
      </c>
      <c r="Q84" s="16">
        <f>(F84+H84+I84+K84)*8+O84+P84</f>
        <v>8067</v>
      </c>
    </row>
    <row r="85" spans="1:17" ht="15.75" customHeight="1" x14ac:dyDescent="0.25">
      <c r="A85" s="114" t="s">
        <v>84</v>
      </c>
      <c r="B85" s="115"/>
      <c r="C85" s="115"/>
      <c r="D85" s="115"/>
      <c r="E85" s="115"/>
      <c r="F85" s="124"/>
      <c r="G85" s="15"/>
      <c r="H85" s="15"/>
      <c r="I85" s="15"/>
      <c r="J85" s="15"/>
      <c r="K85" s="15"/>
      <c r="L85" s="16"/>
      <c r="M85" s="16"/>
      <c r="O85" s="7"/>
      <c r="P85" s="7"/>
      <c r="Q85" s="16"/>
    </row>
    <row r="86" spans="1:17" ht="15.75" x14ac:dyDescent="0.25">
      <c r="A86" s="8">
        <v>1</v>
      </c>
      <c r="B86" s="20" t="s">
        <v>17</v>
      </c>
      <c r="C86" s="8" t="s">
        <v>18</v>
      </c>
      <c r="D86" s="11">
        <v>1</v>
      </c>
      <c r="E86" s="11">
        <v>1169</v>
      </c>
      <c r="F86" s="8">
        <f>ROUND(D86*E86,0)</f>
        <v>1169</v>
      </c>
      <c r="G86" s="15"/>
      <c r="H86" s="15"/>
      <c r="I86" s="15"/>
      <c r="J86" s="15"/>
      <c r="K86" s="15"/>
      <c r="L86" s="16"/>
      <c r="M86" s="16"/>
      <c r="O86" s="7"/>
      <c r="P86" s="7"/>
      <c r="Q86" s="16"/>
    </row>
    <row r="87" spans="1:17" ht="15.75" x14ac:dyDescent="0.25">
      <c r="A87" s="8">
        <v>2</v>
      </c>
      <c r="B87" s="61" t="s">
        <v>36</v>
      </c>
      <c r="C87" s="64" t="s">
        <v>37</v>
      </c>
      <c r="D87" s="85">
        <v>0.5</v>
      </c>
      <c r="E87" s="67">
        <v>919</v>
      </c>
      <c r="F87" s="60">
        <f>ROUND(D87*E87,0)</f>
        <v>460</v>
      </c>
      <c r="G87" s="15"/>
      <c r="H87" s="15"/>
      <c r="I87" s="15"/>
      <c r="J87" s="15"/>
      <c r="K87" s="15"/>
      <c r="L87" s="16"/>
      <c r="M87" s="16"/>
      <c r="N87" s="86">
        <v>1</v>
      </c>
      <c r="O87" s="7"/>
      <c r="P87" s="7"/>
      <c r="Q87" s="16"/>
    </row>
    <row r="88" spans="1:17" ht="15.75" x14ac:dyDescent="0.25">
      <c r="A88" s="8">
        <v>3</v>
      </c>
      <c r="B88" s="61" t="s">
        <v>46</v>
      </c>
      <c r="C88" s="60" t="s">
        <v>20</v>
      </c>
      <c r="D88" s="85">
        <v>7.01</v>
      </c>
      <c r="E88" s="67">
        <v>872</v>
      </c>
      <c r="F88" s="60">
        <f t="shared" ref="F88:F91" si="10">ROUND(D88*E88,0)</f>
        <v>6113</v>
      </c>
      <c r="G88" s="15"/>
      <c r="H88" s="15"/>
      <c r="I88" s="15"/>
      <c r="J88" s="15"/>
      <c r="K88" s="15"/>
      <c r="L88" s="16"/>
      <c r="M88" s="16"/>
      <c r="N88" s="86">
        <v>7</v>
      </c>
      <c r="O88" s="7"/>
      <c r="P88" s="7"/>
      <c r="Q88" s="16"/>
    </row>
    <row r="89" spans="1:17" ht="15.75" x14ac:dyDescent="0.25">
      <c r="A89" s="8">
        <v>4</v>
      </c>
      <c r="B89" s="61" t="s">
        <v>47</v>
      </c>
      <c r="C89" s="64" t="s">
        <v>22</v>
      </c>
      <c r="D89" s="85">
        <v>0.9</v>
      </c>
      <c r="E89" s="67">
        <v>872</v>
      </c>
      <c r="F89" s="60">
        <f t="shared" si="10"/>
        <v>785</v>
      </c>
      <c r="G89" s="15"/>
      <c r="H89" s="15"/>
      <c r="I89" s="15"/>
      <c r="J89" s="15"/>
      <c r="K89" s="15"/>
      <c r="L89" s="16"/>
      <c r="M89" s="16"/>
      <c r="N89" s="86">
        <v>1</v>
      </c>
      <c r="O89" s="7"/>
      <c r="P89" s="7"/>
      <c r="Q89" s="16"/>
    </row>
    <row r="90" spans="1:17" ht="15.75" x14ac:dyDescent="0.25">
      <c r="A90" s="8">
        <v>5</v>
      </c>
      <c r="B90" s="61" t="s">
        <v>30</v>
      </c>
      <c r="C90" s="64" t="s">
        <v>31</v>
      </c>
      <c r="D90" s="85">
        <v>0.75</v>
      </c>
      <c r="E90" s="67">
        <v>872</v>
      </c>
      <c r="F90" s="60">
        <f t="shared" si="10"/>
        <v>654</v>
      </c>
      <c r="G90" s="15"/>
      <c r="H90" s="15"/>
      <c r="I90" s="15"/>
      <c r="J90" s="15"/>
      <c r="K90" s="15"/>
      <c r="L90" s="16"/>
      <c r="M90" s="16"/>
      <c r="N90" s="86">
        <v>0.68799999999999994</v>
      </c>
      <c r="O90" s="7"/>
      <c r="P90" s="7"/>
      <c r="Q90" s="16"/>
    </row>
    <row r="91" spans="1:17" ht="15.75" x14ac:dyDescent="0.25">
      <c r="A91" s="8">
        <v>6</v>
      </c>
      <c r="B91" s="20" t="s">
        <v>23</v>
      </c>
      <c r="C91" s="8">
        <v>235201</v>
      </c>
      <c r="D91" s="11">
        <v>0.26700000000000002</v>
      </c>
      <c r="E91" s="11">
        <v>830</v>
      </c>
      <c r="F91" s="8">
        <f t="shared" si="10"/>
        <v>222</v>
      </c>
      <c r="G91" s="15"/>
      <c r="H91" s="15"/>
      <c r="I91" s="15"/>
      <c r="J91" s="15"/>
      <c r="K91" s="15"/>
      <c r="L91" s="16"/>
      <c r="M91" s="16"/>
      <c r="N91" s="71"/>
      <c r="O91" s="7"/>
      <c r="P91" s="7"/>
      <c r="Q91" s="16"/>
    </row>
    <row r="92" spans="1:17" s="56" customFormat="1" ht="15.75" x14ac:dyDescent="0.25">
      <c r="A92" s="4"/>
      <c r="B92" s="17" t="s">
        <v>25</v>
      </c>
      <c r="C92" s="4"/>
      <c r="D92" s="4">
        <f>SUM(D86:D91)</f>
        <v>10.427</v>
      </c>
      <c r="E92" s="4"/>
      <c r="F92" s="4">
        <f>SUM(F86:F91)</f>
        <v>9403</v>
      </c>
      <c r="G92" s="15">
        <f>F92*8</f>
        <v>75224</v>
      </c>
      <c r="H92" s="15">
        <f>ROUND(F92*0.2359,0)</f>
        <v>2218</v>
      </c>
      <c r="I92" s="15">
        <v>82.84</v>
      </c>
      <c r="J92" s="15">
        <f>I92*8</f>
        <v>662.72</v>
      </c>
      <c r="K92" s="15">
        <f>ROUND(I92*0.2359,0)</f>
        <v>20</v>
      </c>
      <c r="L92" s="16"/>
      <c r="M92" s="16"/>
      <c r="O92" s="7">
        <f>ROUND((F92+I92)*12*0.02,0)</f>
        <v>2277</v>
      </c>
      <c r="P92" s="7">
        <f>ROUND(O92*0.2359,0)</f>
        <v>537</v>
      </c>
      <c r="Q92" s="16">
        <f>(F92+H92+I92+K92)*8+O92+P92</f>
        <v>96604.72</v>
      </c>
    </row>
    <row r="93" spans="1:17" ht="15.75" customHeight="1" x14ac:dyDescent="0.25">
      <c r="A93" s="114" t="s">
        <v>113</v>
      </c>
      <c r="B93" s="115"/>
      <c r="C93" s="115"/>
      <c r="D93" s="115"/>
      <c r="E93" s="115"/>
      <c r="F93" s="124"/>
      <c r="G93" s="15"/>
      <c r="H93" s="15"/>
      <c r="I93" s="15"/>
      <c r="J93" s="15"/>
      <c r="K93" s="15"/>
      <c r="L93" s="16"/>
      <c r="M93" s="16"/>
      <c r="O93" s="7"/>
      <c r="P93" s="7"/>
      <c r="Q93" s="16"/>
    </row>
    <row r="94" spans="1:17" ht="15.75" x14ac:dyDescent="0.25">
      <c r="A94" s="48">
        <v>1</v>
      </c>
      <c r="B94" s="49" t="s">
        <v>7</v>
      </c>
      <c r="C94" s="50" t="s">
        <v>18</v>
      </c>
      <c r="D94" s="50">
        <v>1</v>
      </c>
      <c r="E94" s="50">
        <v>1110</v>
      </c>
      <c r="F94" s="60">
        <f>ROUND(D94*E94,0)</f>
        <v>1110</v>
      </c>
      <c r="G94" s="15"/>
      <c r="H94" s="15"/>
      <c r="I94" s="15"/>
      <c r="J94" s="15"/>
      <c r="K94" s="15"/>
      <c r="L94" s="16"/>
      <c r="M94" s="16"/>
      <c r="N94" s="71"/>
      <c r="O94" s="7"/>
      <c r="P94" s="7"/>
      <c r="Q94" s="16"/>
    </row>
    <row r="95" spans="1:17" ht="15.75" x14ac:dyDescent="0.25">
      <c r="A95" s="48">
        <v>2</v>
      </c>
      <c r="B95" s="49" t="s">
        <v>67</v>
      </c>
      <c r="C95" s="50" t="s">
        <v>68</v>
      </c>
      <c r="D95" s="66">
        <v>1.349</v>
      </c>
      <c r="E95" s="50">
        <v>830</v>
      </c>
      <c r="F95" s="11">
        <f>ROUND(D95*E95,0)</f>
        <v>1120</v>
      </c>
      <c r="G95" s="15"/>
      <c r="H95" s="15"/>
      <c r="I95" s="15"/>
      <c r="J95" s="15"/>
      <c r="K95" s="15"/>
      <c r="L95" s="16"/>
      <c r="M95" s="16"/>
      <c r="O95" s="7"/>
      <c r="P95" s="7"/>
      <c r="Q95" s="16"/>
    </row>
    <row r="96" spans="1:17" s="56" customFormat="1" ht="15" customHeight="1" x14ac:dyDescent="0.25">
      <c r="A96" s="4"/>
      <c r="B96" s="17" t="s">
        <v>25</v>
      </c>
      <c r="C96" s="4"/>
      <c r="D96" s="4">
        <f>SUM(D94:D95)</f>
        <v>2.3490000000000002</v>
      </c>
      <c r="E96" s="4"/>
      <c r="F96" s="4">
        <f>SUM(F94:F95)</f>
        <v>2230</v>
      </c>
      <c r="G96" s="15">
        <f>F96*8</f>
        <v>17840</v>
      </c>
      <c r="H96" s="15">
        <f>ROUND(F96*0.2359,0)</f>
        <v>526</v>
      </c>
      <c r="I96" s="16"/>
      <c r="J96" s="15">
        <f>I96*8</f>
        <v>0</v>
      </c>
      <c r="K96" s="15">
        <f>ROUND(I96*0.2359,0)</f>
        <v>0</v>
      </c>
      <c r="L96" s="16"/>
      <c r="M96" s="16"/>
      <c r="O96" s="7">
        <f>ROUND((F96+I96)*12*0.02,0)</f>
        <v>535</v>
      </c>
      <c r="P96" s="7">
        <f>ROUND(O96*0.2359,0)</f>
        <v>126</v>
      </c>
      <c r="Q96" s="16">
        <f>(F96+H96+I96+K96)*8+O96+P96</f>
        <v>22709</v>
      </c>
    </row>
    <row r="97" spans="1:17" ht="15.75" x14ac:dyDescent="0.25">
      <c r="A97" s="121" t="s">
        <v>93</v>
      </c>
      <c r="B97" s="121"/>
      <c r="C97" s="121"/>
      <c r="D97" s="94"/>
      <c r="E97" s="94"/>
      <c r="F97" s="94"/>
      <c r="G97" s="15"/>
      <c r="H97" s="15"/>
      <c r="I97" s="15"/>
      <c r="J97" s="15"/>
      <c r="K97" s="15"/>
      <c r="L97" s="16"/>
      <c r="M97" s="16"/>
      <c r="O97" s="7"/>
      <c r="P97" s="7"/>
      <c r="Q97" s="16"/>
    </row>
    <row r="98" spans="1:17" ht="15.75" x14ac:dyDescent="0.25">
      <c r="A98" s="118" t="s">
        <v>35</v>
      </c>
      <c r="B98" s="119"/>
      <c r="C98" s="119"/>
      <c r="D98" s="6"/>
      <c r="E98" s="6"/>
      <c r="F98" s="6"/>
      <c r="G98" s="15"/>
      <c r="H98" s="15"/>
      <c r="I98" s="15"/>
      <c r="J98" s="15"/>
      <c r="K98" s="15"/>
      <c r="L98" s="16"/>
      <c r="M98" s="16"/>
      <c r="O98" s="7"/>
      <c r="P98" s="7"/>
      <c r="Q98" s="16"/>
    </row>
    <row r="99" spans="1:17" ht="15.75" x14ac:dyDescent="0.25">
      <c r="A99" s="11">
        <v>1</v>
      </c>
      <c r="B99" s="22" t="s">
        <v>8</v>
      </c>
      <c r="C99" s="8" t="s">
        <v>9</v>
      </c>
      <c r="D99" s="8">
        <v>0.33</v>
      </c>
      <c r="E99" s="8">
        <v>935</v>
      </c>
      <c r="F99" s="8">
        <f>ROUND(D99*E99,0)</f>
        <v>309</v>
      </c>
      <c r="G99" s="15"/>
      <c r="H99" s="15"/>
      <c r="I99" s="15"/>
      <c r="J99" s="15"/>
      <c r="K99" s="15"/>
      <c r="L99" s="16"/>
      <c r="M99" s="16"/>
      <c r="O99" s="7"/>
      <c r="P99" s="7"/>
      <c r="Q99" s="16"/>
    </row>
    <row r="100" spans="1:17" ht="15.75" x14ac:dyDescent="0.25">
      <c r="A100" s="8">
        <v>2</v>
      </c>
      <c r="B100" s="23" t="s">
        <v>10</v>
      </c>
      <c r="C100" s="8" t="s">
        <v>11</v>
      </c>
      <c r="D100" s="8">
        <v>7.1999999999999995E-2</v>
      </c>
      <c r="E100" s="8">
        <v>919</v>
      </c>
      <c r="F100" s="8">
        <f t="shared" ref="F100:F101" si="11">ROUND(D100*E100,0)</f>
        <v>66</v>
      </c>
      <c r="G100" s="15"/>
      <c r="H100" s="15"/>
      <c r="I100" s="15"/>
      <c r="J100" s="15"/>
      <c r="K100" s="15"/>
      <c r="L100" s="16"/>
      <c r="M100" s="16"/>
      <c r="O100" s="7"/>
      <c r="P100" s="7"/>
      <c r="Q100" s="16"/>
    </row>
    <row r="101" spans="1:17" ht="15.75" x14ac:dyDescent="0.25">
      <c r="A101" s="8">
        <v>3</v>
      </c>
      <c r="B101" s="20" t="s">
        <v>33</v>
      </c>
      <c r="C101" s="8" t="s">
        <v>13</v>
      </c>
      <c r="D101" s="8">
        <v>0.15</v>
      </c>
      <c r="E101" s="8">
        <v>830</v>
      </c>
      <c r="F101" s="8">
        <f t="shared" si="11"/>
        <v>125</v>
      </c>
      <c r="G101" s="15"/>
      <c r="H101" s="15"/>
      <c r="I101" s="15"/>
      <c r="J101" s="15"/>
      <c r="K101" s="15"/>
      <c r="L101" s="16"/>
      <c r="M101" s="16"/>
      <c r="O101" s="7"/>
      <c r="P101" s="7"/>
      <c r="Q101" s="16"/>
    </row>
    <row r="102" spans="1:17" ht="15.75" x14ac:dyDescent="0.25">
      <c r="A102" s="8"/>
      <c r="B102" s="21" t="s">
        <v>25</v>
      </c>
      <c r="C102" s="8"/>
      <c r="D102" s="4">
        <f>SUM(D99:D101)</f>
        <v>0.55200000000000005</v>
      </c>
      <c r="E102" s="4"/>
      <c r="F102" s="4">
        <f>SUM(F99:F101)</f>
        <v>500</v>
      </c>
      <c r="G102" s="15">
        <f>F102*8</f>
        <v>4000</v>
      </c>
      <c r="H102" s="15">
        <f>ROUND(F102*0.2359,0)</f>
        <v>118</v>
      </c>
      <c r="I102" s="15"/>
      <c r="J102" s="15">
        <f>I102*8</f>
        <v>0</v>
      </c>
      <c r="K102" s="15">
        <f>ROUND(I102*0.2359,0)</f>
        <v>0</v>
      </c>
      <c r="L102" s="16">
        <f>G102+J102</f>
        <v>4000</v>
      </c>
      <c r="M102" s="16">
        <f>H102+K102</f>
        <v>118</v>
      </c>
      <c r="O102" s="7">
        <f>ROUND((F102+I102)*12*0.02,0)</f>
        <v>120</v>
      </c>
      <c r="P102" s="7">
        <f>ROUND(O102*0.2359,0)</f>
        <v>28</v>
      </c>
      <c r="Q102" s="16">
        <f>(F102+H102+I102+K102)*8+O102+P102</f>
        <v>5092</v>
      </c>
    </row>
    <row r="103" spans="1:17" ht="15.75" x14ac:dyDescent="0.25">
      <c r="A103" s="129" t="s">
        <v>112</v>
      </c>
      <c r="B103" s="130"/>
      <c r="C103" s="130"/>
      <c r="D103" s="130"/>
      <c r="E103" s="130"/>
      <c r="F103" s="131"/>
      <c r="G103" s="15"/>
      <c r="H103" s="15"/>
      <c r="I103" s="15"/>
      <c r="J103" s="15"/>
      <c r="K103" s="15"/>
      <c r="L103" s="16"/>
      <c r="M103" s="16"/>
      <c r="O103" s="7"/>
      <c r="P103" s="7"/>
      <c r="Q103" s="16"/>
    </row>
    <row r="104" spans="1:17" ht="15.75" x14ac:dyDescent="0.25">
      <c r="A104" s="24">
        <v>1</v>
      </c>
      <c r="B104" s="20" t="s">
        <v>34</v>
      </c>
      <c r="C104" s="24" t="s">
        <v>18</v>
      </c>
      <c r="D104" s="8">
        <v>1</v>
      </c>
      <c r="E104" s="8">
        <v>1110</v>
      </c>
      <c r="F104" s="8">
        <f t="shared" ref="F104:F108" si="12">ROUND(D104*E104,0)</f>
        <v>1110</v>
      </c>
      <c r="G104" s="15"/>
      <c r="H104" s="15"/>
      <c r="I104" s="15"/>
      <c r="J104" s="15"/>
      <c r="K104" s="15"/>
      <c r="L104" s="16"/>
      <c r="M104" s="16"/>
      <c r="O104" s="101"/>
      <c r="P104" s="7"/>
      <c r="Q104" s="16"/>
    </row>
    <row r="105" spans="1:17" ht="15.75" x14ac:dyDescent="0.25">
      <c r="A105" s="24">
        <v>3</v>
      </c>
      <c r="B105" s="22" t="s">
        <v>19</v>
      </c>
      <c r="C105" s="24" t="s">
        <v>20</v>
      </c>
      <c r="D105" s="81">
        <v>4.67</v>
      </c>
      <c r="E105" s="8">
        <v>872</v>
      </c>
      <c r="F105" s="8">
        <f t="shared" si="12"/>
        <v>4072</v>
      </c>
      <c r="G105" s="15"/>
      <c r="H105" s="15"/>
      <c r="I105" s="15"/>
      <c r="J105" s="15"/>
      <c r="K105" s="15"/>
      <c r="L105" s="16"/>
      <c r="M105" s="16"/>
      <c r="N105">
        <v>4.665</v>
      </c>
      <c r="O105" s="7"/>
      <c r="P105" s="7"/>
      <c r="Q105" s="16"/>
    </row>
    <row r="106" spans="1:17" ht="15.75" x14ac:dyDescent="0.25">
      <c r="A106" s="24">
        <v>4</v>
      </c>
      <c r="B106" s="22" t="s">
        <v>21</v>
      </c>
      <c r="C106" s="24" t="s">
        <v>22</v>
      </c>
      <c r="D106" s="8">
        <v>0.6</v>
      </c>
      <c r="E106" s="8">
        <v>872</v>
      </c>
      <c r="F106" s="8">
        <f t="shared" si="12"/>
        <v>523</v>
      </c>
      <c r="G106" s="15"/>
      <c r="H106" s="15"/>
      <c r="I106" s="15"/>
      <c r="J106" s="15"/>
      <c r="K106" s="15"/>
      <c r="L106" s="16"/>
      <c r="M106" s="16"/>
      <c r="O106" s="7"/>
      <c r="P106" s="7"/>
      <c r="Q106" s="16"/>
    </row>
    <row r="107" spans="1:17" ht="15.75" x14ac:dyDescent="0.25">
      <c r="A107" s="24">
        <v>5</v>
      </c>
      <c r="B107" s="22" t="s">
        <v>23</v>
      </c>
      <c r="C107" s="24" t="s">
        <v>24</v>
      </c>
      <c r="D107" s="8">
        <v>0.18</v>
      </c>
      <c r="E107" s="8">
        <v>830</v>
      </c>
      <c r="F107" s="8">
        <f t="shared" si="12"/>
        <v>149</v>
      </c>
      <c r="G107" s="15"/>
      <c r="H107" s="15"/>
      <c r="I107" s="15"/>
      <c r="J107" s="15"/>
      <c r="K107" s="15"/>
      <c r="L107" s="16"/>
      <c r="M107" s="16"/>
      <c r="O107" s="7"/>
      <c r="P107" s="7"/>
      <c r="Q107" s="16"/>
    </row>
    <row r="108" spans="1:17" ht="15.75" x14ac:dyDescent="0.25">
      <c r="A108" s="24">
        <v>6</v>
      </c>
      <c r="B108" s="87" t="s">
        <v>30</v>
      </c>
      <c r="C108" s="88" t="s">
        <v>31</v>
      </c>
      <c r="D108" s="81">
        <v>0.5</v>
      </c>
      <c r="E108" s="81">
        <v>872</v>
      </c>
      <c r="F108" s="81">
        <f t="shared" si="12"/>
        <v>436</v>
      </c>
      <c r="G108" s="15"/>
      <c r="H108" s="15"/>
      <c r="I108" s="15"/>
      <c r="J108" s="15"/>
      <c r="K108" s="15"/>
      <c r="L108" s="16"/>
      <c r="M108" s="16"/>
      <c r="N108">
        <v>0</v>
      </c>
      <c r="O108" s="7"/>
      <c r="P108" s="7"/>
      <c r="Q108" s="16"/>
    </row>
    <row r="109" spans="1:17" ht="15.75" x14ac:dyDescent="0.25">
      <c r="A109" s="25"/>
      <c r="B109" s="26" t="s">
        <v>16</v>
      </c>
      <c r="C109" s="8"/>
      <c r="D109" s="27">
        <f>SUM(D104:D108)</f>
        <v>6.9499999999999993</v>
      </c>
      <c r="E109" s="27"/>
      <c r="F109" s="27">
        <f>SUM(F104:F108)</f>
        <v>6290</v>
      </c>
      <c r="G109" s="15">
        <f>F109*8</f>
        <v>50320</v>
      </c>
      <c r="H109" s="15">
        <f>ROUND(F109*0.2359,0)</f>
        <v>1484</v>
      </c>
      <c r="I109" s="15">
        <v>135.16</v>
      </c>
      <c r="J109" s="15">
        <f>I109*8</f>
        <v>1081.28</v>
      </c>
      <c r="K109" s="15">
        <f>ROUND(I109*0.2359,0)</f>
        <v>32</v>
      </c>
      <c r="L109" s="16">
        <f>G109+J109</f>
        <v>51401.279999999999</v>
      </c>
      <c r="M109" s="16">
        <f>H109+K109</f>
        <v>1516</v>
      </c>
      <c r="O109" s="7">
        <f>ROUND((F109+I109)*12*0.02,0)</f>
        <v>1542</v>
      </c>
      <c r="P109" s="7">
        <f>ROUND(O109*0.2359,0)</f>
        <v>364</v>
      </c>
      <c r="Q109" s="16">
        <f>(F109+H109+I109+K109)*8+O109+P109</f>
        <v>65435.28</v>
      </c>
    </row>
    <row r="110" spans="1:17" ht="15.75" x14ac:dyDescent="0.25">
      <c r="A110" s="121" t="s">
        <v>94</v>
      </c>
      <c r="B110" s="121"/>
      <c r="C110" s="121"/>
      <c r="D110" s="94"/>
      <c r="E110" s="94"/>
      <c r="F110" s="94"/>
      <c r="G110" s="76"/>
      <c r="H110" s="15"/>
      <c r="I110" s="15"/>
      <c r="J110" s="15"/>
      <c r="K110" s="15"/>
      <c r="L110" s="16"/>
      <c r="M110" s="16"/>
      <c r="O110" s="7"/>
      <c r="P110" s="7"/>
      <c r="Q110" s="16"/>
    </row>
    <row r="111" spans="1:17" ht="15.75" x14ac:dyDescent="0.25">
      <c r="A111" s="118" t="s">
        <v>38</v>
      </c>
      <c r="B111" s="119"/>
      <c r="C111" s="119"/>
      <c r="D111" s="6"/>
      <c r="E111" s="6"/>
      <c r="F111" s="6"/>
      <c r="G111" s="15"/>
      <c r="H111" s="15"/>
      <c r="I111" s="15"/>
      <c r="J111" s="15"/>
      <c r="K111" s="15"/>
      <c r="L111" s="16"/>
      <c r="M111" s="16"/>
      <c r="O111" s="7"/>
      <c r="P111" s="7"/>
      <c r="Q111" s="16"/>
    </row>
    <row r="112" spans="1:17" ht="15.75" x14ac:dyDescent="0.25">
      <c r="A112" s="8">
        <v>1</v>
      </c>
      <c r="B112" s="9" t="s">
        <v>7</v>
      </c>
      <c r="C112" s="8" t="s">
        <v>18</v>
      </c>
      <c r="D112" s="8">
        <v>0.28499999999999998</v>
      </c>
      <c r="E112" s="8">
        <v>1110</v>
      </c>
      <c r="F112" s="8">
        <f t="shared" ref="F112:F117" si="13">ROUND(D112*E112,0)</f>
        <v>316</v>
      </c>
      <c r="G112" s="15"/>
      <c r="H112" s="15"/>
      <c r="I112" s="15"/>
      <c r="J112" s="15"/>
      <c r="K112" s="15"/>
      <c r="L112" s="16"/>
      <c r="M112" s="16"/>
      <c r="O112" s="7"/>
      <c r="P112" s="7"/>
      <c r="Q112" s="16"/>
    </row>
    <row r="113" spans="1:17" ht="15.75" x14ac:dyDescent="0.25">
      <c r="A113" s="8">
        <v>2</v>
      </c>
      <c r="B113" s="22" t="s">
        <v>8</v>
      </c>
      <c r="C113" s="8" t="s">
        <v>9</v>
      </c>
      <c r="D113" s="8">
        <v>0.25</v>
      </c>
      <c r="E113" s="8">
        <v>919</v>
      </c>
      <c r="F113" s="8">
        <f t="shared" si="13"/>
        <v>230</v>
      </c>
      <c r="G113" s="15"/>
      <c r="H113" s="15"/>
      <c r="I113" s="15"/>
      <c r="J113" s="15"/>
      <c r="K113" s="15"/>
      <c r="L113" s="16"/>
      <c r="M113" s="16"/>
      <c r="O113" s="7"/>
      <c r="P113" s="7"/>
      <c r="Q113" s="16"/>
    </row>
    <row r="114" spans="1:17" ht="15.75" x14ac:dyDescent="0.25">
      <c r="A114" s="8">
        <v>3</v>
      </c>
      <c r="B114" s="9" t="s">
        <v>10</v>
      </c>
      <c r="C114" s="8" t="s">
        <v>11</v>
      </c>
      <c r="D114" s="8">
        <v>7.8E-2</v>
      </c>
      <c r="E114" s="8">
        <v>919</v>
      </c>
      <c r="F114" s="8">
        <f t="shared" si="13"/>
        <v>72</v>
      </c>
      <c r="G114" s="15"/>
      <c r="H114" s="15"/>
      <c r="I114" s="15"/>
      <c r="J114" s="15"/>
      <c r="K114" s="15"/>
      <c r="L114" s="16"/>
      <c r="M114" s="16"/>
      <c r="O114" s="7"/>
      <c r="P114" s="7"/>
      <c r="Q114" s="16"/>
    </row>
    <row r="115" spans="1:17" ht="15.75" x14ac:dyDescent="0.25">
      <c r="A115" s="8">
        <v>4</v>
      </c>
      <c r="B115" s="22" t="s">
        <v>12</v>
      </c>
      <c r="C115" s="8" t="s">
        <v>13</v>
      </c>
      <c r="D115" s="8">
        <v>1.2</v>
      </c>
      <c r="E115" s="8">
        <v>830</v>
      </c>
      <c r="F115" s="8">
        <f t="shared" si="13"/>
        <v>996</v>
      </c>
      <c r="G115" s="15"/>
      <c r="H115" s="15"/>
      <c r="I115" s="15"/>
      <c r="J115" s="15"/>
      <c r="K115" s="15"/>
      <c r="L115" s="16"/>
      <c r="M115" s="16"/>
      <c r="O115" s="7"/>
      <c r="P115" s="7"/>
      <c r="Q115" s="16"/>
    </row>
    <row r="116" spans="1:17" ht="15.75" x14ac:dyDescent="0.25">
      <c r="A116" s="8">
        <v>5</v>
      </c>
      <c r="B116" s="22" t="s">
        <v>39</v>
      </c>
      <c r="C116" s="8">
        <v>263403</v>
      </c>
      <c r="D116" s="8">
        <v>0</v>
      </c>
      <c r="E116" s="8">
        <v>830</v>
      </c>
      <c r="F116" s="8">
        <f t="shared" si="13"/>
        <v>0</v>
      </c>
      <c r="G116" s="15"/>
      <c r="H116" s="15"/>
      <c r="I116" s="15"/>
      <c r="J116" s="15"/>
      <c r="K116" s="15"/>
      <c r="L116" s="16"/>
      <c r="M116" s="16"/>
      <c r="O116" s="7"/>
      <c r="P116" s="7"/>
      <c r="Q116" s="16"/>
    </row>
    <row r="117" spans="1:17" ht="15.75" x14ac:dyDescent="0.25">
      <c r="A117" s="8">
        <v>6</v>
      </c>
      <c r="B117" s="22" t="s">
        <v>23</v>
      </c>
      <c r="C117" s="8" t="s">
        <v>24</v>
      </c>
      <c r="D117" s="8">
        <v>0.15</v>
      </c>
      <c r="E117" s="8">
        <v>830</v>
      </c>
      <c r="F117" s="8">
        <f t="shared" si="13"/>
        <v>125</v>
      </c>
      <c r="G117" s="15"/>
      <c r="H117" s="15"/>
      <c r="I117" s="15"/>
      <c r="J117" s="15"/>
      <c r="K117" s="15"/>
      <c r="L117" s="16"/>
      <c r="M117" s="16"/>
      <c r="O117" s="7"/>
      <c r="P117" s="7"/>
      <c r="Q117" s="16"/>
    </row>
    <row r="118" spans="1:17" ht="15.75" x14ac:dyDescent="0.25">
      <c r="A118" s="22"/>
      <c r="B118" s="21" t="s">
        <v>25</v>
      </c>
      <c r="C118" s="4"/>
      <c r="D118" s="4">
        <f>SUM(D112:D117)</f>
        <v>1.9629999999999996</v>
      </c>
      <c r="E118" s="4"/>
      <c r="F118" s="4">
        <f>SUM(F112:F117)</f>
        <v>1739</v>
      </c>
      <c r="G118" s="15">
        <f>F118*8</f>
        <v>13912</v>
      </c>
      <c r="H118" s="15">
        <f>ROUND(F118*0.2359,0)</f>
        <v>410</v>
      </c>
      <c r="I118" s="15"/>
      <c r="J118" s="15">
        <f>I118*8</f>
        <v>0</v>
      </c>
      <c r="K118" s="15">
        <f>ROUND(I118*0.2359,0)</f>
        <v>0</v>
      </c>
      <c r="L118" s="16">
        <f>G118+J118</f>
        <v>13912</v>
      </c>
      <c r="M118" s="16">
        <f>H118+K118</f>
        <v>410</v>
      </c>
      <c r="O118" s="7">
        <f>ROUND((F118+I118)*12*0.02,0)</f>
        <v>417</v>
      </c>
      <c r="P118" s="7">
        <f>ROUND(O118*0.2359,0)</f>
        <v>98</v>
      </c>
      <c r="Q118" s="16">
        <f>(F118+H118+I118+K118)*8+O118+P118</f>
        <v>17707</v>
      </c>
    </row>
    <row r="119" spans="1:17" ht="15.75" x14ac:dyDescent="0.25">
      <c r="A119" s="114" t="s">
        <v>40</v>
      </c>
      <c r="B119" s="115"/>
      <c r="C119" s="115"/>
      <c r="D119" s="6"/>
      <c r="E119" s="6"/>
      <c r="F119" s="6"/>
      <c r="G119" s="15"/>
      <c r="H119" s="15"/>
      <c r="I119" s="15"/>
      <c r="J119" s="15"/>
      <c r="K119" s="15"/>
      <c r="L119" s="16"/>
      <c r="M119" s="16"/>
      <c r="O119" s="7"/>
      <c r="P119" s="7"/>
      <c r="Q119" s="16"/>
    </row>
    <row r="120" spans="1:17" ht="15.75" x14ac:dyDescent="0.25">
      <c r="A120" s="8">
        <v>1</v>
      </c>
      <c r="B120" s="22" t="s">
        <v>19</v>
      </c>
      <c r="C120" s="8">
        <v>234201</v>
      </c>
      <c r="D120" s="8">
        <v>0.93799999999999994</v>
      </c>
      <c r="E120" s="8">
        <v>872</v>
      </c>
      <c r="F120" s="8">
        <f>ROUND(D120*E120,0)</f>
        <v>818</v>
      </c>
      <c r="G120" s="15"/>
      <c r="H120" s="15"/>
      <c r="I120" s="15"/>
      <c r="J120" s="15"/>
      <c r="K120" s="15"/>
      <c r="L120" s="16"/>
      <c r="M120" s="16"/>
      <c r="O120" s="7"/>
      <c r="P120" s="7"/>
      <c r="Q120" s="16"/>
    </row>
    <row r="121" spans="1:17" ht="15.75" x14ac:dyDescent="0.25">
      <c r="A121" s="8">
        <v>2</v>
      </c>
      <c r="B121" s="22" t="s">
        <v>21</v>
      </c>
      <c r="C121" s="8" t="s">
        <v>22</v>
      </c>
      <c r="D121" s="8">
        <v>0.15</v>
      </c>
      <c r="E121" s="8">
        <v>872</v>
      </c>
      <c r="F121" s="8">
        <f t="shared" ref="F121:F123" si="14">ROUND(D121*E121,0)</f>
        <v>131</v>
      </c>
      <c r="G121" s="15"/>
      <c r="H121" s="15"/>
      <c r="I121" s="15"/>
      <c r="J121" s="15"/>
      <c r="K121" s="15"/>
      <c r="L121" s="16"/>
      <c r="M121" s="16"/>
      <c r="O121" s="7"/>
      <c r="P121" s="7"/>
      <c r="Q121" s="16"/>
    </row>
    <row r="122" spans="1:17" ht="15.75" x14ac:dyDescent="0.25">
      <c r="A122" s="8">
        <v>3</v>
      </c>
      <c r="B122" s="87" t="s">
        <v>30</v>
      </c>
      <c r="C122" s="88" t="s">
        <v>31</v>
      </c>
      <c r="D122" s="81">
        <v>0.125</v>
      </c>
      <c r="E122" s="81">
        <v>872</v>
      </c>
      <c r="F122" s="81">
        <f t="shared" si="14"/>
        <v>109</v>
      </c>
      <c r="G122" s="15"/>
      <c r="H122" s="15"/>
      <c r="I122" s="15"/>
      <c r="J122" s="15"/>
      <c r="K122" s="15"/>
      <c r="L122" s="16"/>
      <c r="M122" s="16"/>
      <c r="N122">
        <v>0</v>
      </c>
      <c r="O122" s="7"/>
      <c r="P122" s="7"/>
      <c r="Q122" s="16"/>
    </row>
    <row r="123" spans="1:17" ht="15.75" x14ac:dyDescent="0.25">
      <c r="A123" s="8">
        <v>4</v>
      </c>
      <c r="B123" s="22" t="s">
        <v>23</v>
      </c>
      <c r="C123" s="8" t="s">
        <v>24</v>
      </c>
      <c r="D123" s="8">
        <v>0.06</v>
      </c>
      <c r="E123" s="8">
        <v>830</v>
      </c>
      <c r="F123" s="8">
        <f t="shared" si="14"/>
        <v>50</v>
      </c>
      <c r="G123" s="15"/>
      <c r="H123" s="15"/>
      <c r="I123" s="15"/>
      <c r="J123" s="15"/>
      <c r="K123" s="15"/>
      <c r="L123" s="16"/>
      <c r="M123" s="16"/>
      <c r="O123" s="7"/>
      <c r="P123" s="7"/>
      <c r="Q123" s="16"/>
    </row>
    <row r="124" spans="1:17" ht="15.75" x14ac:dyDescent="0.25">
      <c r="A124" s="22"/>
      <c r="B124" s="21" t="s">
        <v>25</v>
      </c>
      <c r="C124" s="4"/>
      <c r="D124" s="4">
        <f>SUM(D120:D123)</f>
        <v>1.2729999999999999</v>
      </c>
      <c r="E124" s="4"/>
      <c r="F124" s="4">
        <f>SUM(F120:F123)</f>
        <v>1108</v>
      </c>
      <c r="G124" s="15">
        <f>F124*8</f>
        <v>8864</v>
      </c>
      <c r="H124" s="15">
        <f>ROUND(F124*0.2359,0)</f>
        <v>261</v>
      </c>
      <c r="I124" s="15">
        <v>0</v>
      </c>
      <c r="J124" s="15">
        <f>I124*8</f>
        <v>0</v>
      </c>
      <c r="K124" s="15">
        <f>ROUND(I124*0.2359,0)</f>
        <v>0</v>
      </c>
      <c r="L124" s="16">
        <f>G124+J124</f>
        <v>8864</v>
      </c>
      <c r="M124" s="16">
        <f>H124+K124</f>
        <v>261</v>
      </c>
      <c r="O124" s="7">
        <f>ROUND((F124+I124)*12*0.02,0)</f>
        <v>266</v>
      </c>
      <c r="P124" s="7">
        <f>ROUND(O124*0.2359,0)</f>
        <v>63</v>
      </c>
      <c r="Q124" s="16">
        <f>(F124+H124+I124+K124)*8+O124+P124</f>
        <v>11281</v>
      </c>
    </row>
    <row r="125" spans="1:17" ht="15.75" x14ac:dyDescent="0.25">
      <c r="A125" s="121" t="s">
        <v>95</v>
      </c>
      <c r="B125" s="121"/>
      <c r="C125" s="121"/>
      <c r="D125" s="94"/>
      <c r="E125" s="94"/>
      <c r="F125" s="94"/>
      <c r="G125" s="76"/>
      <c r="H125" s="15"/>
      <c r="I125" s="15"/>
      <c r="J125" s="15"/>
      <c r="K125" s="15"/>
      <c r="L125" s="16"/>
      <c r="M125" s="16"/>
      <c r="O125" s="7"/>
      <c r="P125" s="7"/>
      <c r="Q125" s="16"/>
    </row>
    <row r="126" spans="1:17" ht="18.75" customHeight="1" x14ac:dyDescent="0.25">
      <c r="A126" s="135" t="s">
        <v>85</v>
      </c>
      <c r="B126" s="135"/>
      <c r="C126" s="135"/>
      <c r="D126" s="135"/>
      <c r="E126" s="135"/>
      <c r="F126" s="135"/>
      <c r="G126" s="15"/>
      <c r="H126" s="15"/>
      <c r="I126" s="15"/>
      <c r="J126" s="15"/>
      <c r="K126" s="15"/>
      <c r="L126" s="16"/>
      <c r="M126" s="16"/>
      <c r="O126" s="7"/>
      <c r="P126" s="7"/>
      <c r="Q126" s="16"/>
    </row>
    <row r="127" spans="1:17" s="70" customFormat="1" ht="15.75" x14ac:dyDescent="0.25">
      <c r="A127" s="22">
        <v>1</v>
      </c>
      <c r="B127" s="68" t="s">
        <v>77</v>
      </c>
      <c r="C127" s="69">
        <v>235906</v>
      </c>
      <c r="D127" s="8">
        <v>0.23400000000000001</v>
      </c>
      <c r="E127" s="8">
        <v>830</v>
      </c>
      <c r="F127" s="8">
        <f t="shared" ref="F127" si="15">ROUND(E127*D127,0)</f>
        <v>194</v>
      </c>
      <c r="G127" s="15"/>
      <c r="H127" s="15"/>
      <c r="I127" s="15"/>
      <c r="J127" s="15"/>
      <c r="K127" s="15"/>
      <c r="L127" s="15"/>
      <c r="M127" s="15"/>
      <c r="O127" s="15"/>
      <c r="P127" s="15"/>
      <c r="Q127" s="16"/>
    </row>
    <row r="128" spans="1:17" ht="15.75" x14ac:dyDescent="0.25">
      <c r="A128" s="22"/>
      <c r="B128" s="21" t="s">
        <v>25</v>
      </c>
      <c r="C128" s="4"/>
      <c r="D128" s="4">
        <f>SUM(D127)</f>
        <v>0.23400000000000001</v>
      </c>
      <c r="E128" s="4"/>
      <c r="F128" s="4">
        <f>SUM(F127)</f>
        <v>194</v>
      </c>
      <c r="G128" s="15">
        <f>F128*8</f>
        <v>1552</v>
      </c>
      <c r="H128" s="15">
        <f>ROUND(F128*0.2359,0)</f>
        <v>46</v>
      </c>
      <c r="I128" s="15"/>
      <c r="J128" s="15">
        <f>I128*8</f>
        <v>0</v>
      </c>
      <c r="K128" s="15">
        <f>ROUND(I128*0.2359,0)</f>
        <v>0</v>
      </c>
      <c r="L128" s="16"/>
      <c r="M128" s="16"/>
      <c r="O128" s="7">
        <f>ROUND((F128+I128)*12*0.02,0)</f>
        <v>47</v>
      </c>
      <c r="P128" s="7">
        <f>ROUND(O128*0.2359,0)</f>
        <v>11</v>
      </c>
      <c r="Q128" s="16">
        <f>(F128+H128+I128+K128)*8+O128+P128</f>
        <v>1978</v>
      </c>
    </row>
    <row r="129" spans="1:17" ht="19.5" customHeight="1" x14ac:dyDescent="0.25">
      <c r="A129" s="136" t="s">
        <v>86</v>
      </c>
      <c r="B129" s="137"/>
      <c r="C129" s="137"/>
      <c r="D129" s="137"/>
      <c r="E129" s="137"/>
      <c r="F129" s="138"/>
      <c r="G129" s="15"/>
      <c r="H129" s="15"/>
      <c r="I129" s="15"/>
      <c r="J129" s="15"/>
      <c r="K129" s="15"/>
      <c r="L129" s="16"/>
      <c r="M129" s="16"/>
      <c r="O129" s="7"/>
      <c r="P129" s="7"/>
      <c r="Q129" s="16"/>
    </row>
    <row r="130" spans="1:17" ht="15.75" x14ac:dyDescent="0.25">
      <c r="A130" s="22">
        <v>1</v>
      </c>
      <c r="B130" s="68" t="s">
        <v>17</v>
      </c>
      <c r="C130" s="69">
        <v>134508</v>
      </c>
      <c r="D130" s="8">
        <v>1</v>
      </c>
      <c r="E130" s="8">
        <v>1126</v>
      </c>
      <c r="F130" s="8">
        <f>ROUND(E130*D130,0)</f>
        <v>1126</v>
      </c>
      <c r="G130" s="15"/>
      <c r="H130" s="15"/>
      <c r="I130" s="15"/>
      <c r="J130" s="15"/>
      <c r="K130" s="15"/>
      <c r="L130" s="16"/>
      <c r="M130" s="16"/>
      <c r="O130" s="7"/>
      <c r="P130" s="7"/>
      <c r="Q130" s="16"/>
    </row>
    <row r="131" spans="1:17" ht="15.75" x14ac:dyDescent="0.25">
      <c r="A131" s="22">
        <v>2</v>
      </c>
      <c r="B131" s="83" t="s">
        <v>36</v>
      </c>
      <c r="C131" s="84" t="s">
        <v>37</v>
      </c>
      <c r="D131" s="85">
        <v>0.3</v>
      </c>
      <c r="E131" s="85">
        <v>919</v>
      </c>
      <c r="F131" s="8">
        <f t="shared" ref="F131:F135" si="16">ROUND(E131*D131,0)</f>
        <v>276</v>
      </c>
      <c r="G131" s="15"/>
      <c r="H131" s="15"/>
      <c r="I131" s="15"/>
      <c r="J131" s="15"/>
      <c r="K131" s="15"/>
      <c r="L131" s="16"/>
      <c r="M131" s="16"/>
      <c r="N131">
        <v>0</v>
      </c>
      <c r="O131" s="7"/>
      <c r="P131" s="7"/>
      <c r="Q131" s="16"/>
    </row>
    <row r="132" spans="1:17" ht="15.75" x14ac:dyDescent="0.25">
      <c r="A132" s="22">
        <v>3</v>
      </c>
      <c r="B132" s="68" t="s">
        <v>46</v>
      </c>
      <c r="C132" s="69">
        <v>234201</v>
      </c>
      <c r="D132" s="8">
        <v>4.4000000000000004</v>
      </c>
      <c r="E132" s="8">
        <v>872</v>
      </c>
      <c r="F132" s="8">
        <f t="shared" si="16"/>
        <v>3837</v>
      </c>
      <c r="G132" s="15"/>
      <c r="H132" s="15"/>
      <c r="I132" s="15"/>
      <c r="J132" s="15"/>
      <c r="K132" s="15"/>
      <c r="L132" s="16"/>
      <c r="M132" s="16"/>
      <c r="N132" s="71"/>
      <c r="O132" s="7"/>
      <c r="P132" s="7"/>
      <c r="Q132" s="16"/>
    </row>
    <row r="133" spans="1:17" ht="15.75" x14ac:dyDescent="0.25">
      <c r="A133" s="22">
        <v>4</v>
      </c>
      <c r="B133" s="68" t="s">
        <v>47</v>
      </c>
      <c r="C133" s="69">
        <v>234202</v>
      </c>
      <c r="D133" s="81">
        <v>0.6</v>
      </c>
      <c r="E133" s="8">
        <v>872</v>
      </c>
      <c r="F133" s="8">
        <f t="shared" si="16"/>
        <v>523</v>
      </c>
      <c r="G133" s="15"/>
      <c r="H133" s="15"/>
      <c r="I133" s="15"/>
      <c r="J133" s="15"/>
      <c r="K133" s="15"/>
      <c r="L133" s="16"/>
      <c r="M133" s="16"/>
      <c r="N133" s="86">
        <v>1</v>
      </c>
      <c r="O133" s="7"/>
      <c r="P133" s="7"/>
      <c r="Q133" s="16"/>
    </row>
    <row r="134" spans="1:17" ht="15.75" x14ac:dyDescent="0.25">
      <c r="A134" s="22">
        <v>5</v>
      </c>
      <c r="B134" s="68" t="s">
        <v>30</v>
      </c>
      <c r="C134" s="69">
        <v>234203</v>
      </c>
      <c r="D134" s="81">
        <v>0.5</v>
      </c>
      <c r="E134" s="8">
        <v>872</v>
      </c>
      <c r="F134" s="8">
        <f t="shared" si="16"/>
        <v>436</v>
      </c>
      <c r="G134" s="15"/>
      <c r="H134" s="15"/>
      <c r="I134" s="15"/>
      <c r="J134" s="15"/>
      <c r="K134" s="15"/>
      <c r="L134" s="16"/>
      <c r="M134" s="16"/>
      <c r="N134" s="86">
        <v>1</v>
      </c>
      <c r="O134" s="7"/>
      <c r="P134" s="7"/>
      <c r="Q134" s="16"/>
    </row>
    <row r="135" spans="1:17" ht="15.75" x14ac:dyDescent="0.25">
      <c r="A135" s="22">
        <v>6</v>
      </c>
      <c r="B135" s="68" t="s">
        <v>23</v>
      </c>
      <c r="C135" s="8">
        <v>235201</v>
      </c>
      <c r="D135" s="81">
        <v>0.25</v>
      </c>
      <c r="E135" s="8">
        <v>830</v>
      </c>
      <c r="F135" s="8">
        <f t="shared" si="16"/>
        <v>208</v>
      </c>
      <c r="G135" s="15"/>
      <c r="H135" s="15"/>
      <c r="I135" s="15"/>
      <c r="J135" s="15"/>
      <c r="K135" s="15"/>
      <c r="L135" s="16"/>
      <c r="M135" s="16"/>
      <c r="N135" s="86">
        <v>0.56999999999999995</v>
      </c>
      <c r="O135" s="7"/>
      <c r="P135" s="7"/>
      <c r="Q135" s="16"/>
    </row>
    <row r="136" spans="1:17" ht="15.75" x14ac:dyDescent="0.25">
      <c r="A136" s="22"/>
      <c r="B136" s="21" t="s">
        <v>25</v>
      </c>
      <c r="C136" s="4"/>
      <c r="D136" s="4">
        <f>SUM(D130:D135)</f>
        <v>7.05</v>
      </c>
      <c r="E136" s="4"/>
      <c r="F136" s="109">
        <f>SUM(F130:F135)</f>
        <v>6406</v>
      </c>
      <c r="G136" s="15">
        <f>F136*8</f>
        <v>51248</v>
      </c>
      <c r="H136" s="15">
        <f>ROUND(F136*0.2359,0)</f>
        <v>1511</v>
      </c>
      <c r="I136" s="15"/>
      <c r="J136" s="15">
        <f>I136*8</f>
        <v>0</v>
      </c>
      <c r="K136" s="15">
        <f>ROUND(I136*0.2359,0)</f>
        <v>0</v>
      </c>
      <c r="L136" s="16"/>
      <c r="M136" s="16"/>
      <c r="O136" s="7">
        <f>ROUND((F136+I136)*12*0.02,0)</f>
        <v>1537</v>
      </c>
      <c r="P136" s="7">
        <f>ROUND(O136*0.2359,0)</f>
        <v>363</v>
      </c>
      <c r="Q136" s="16">
        <f>(F136+H136+I136+K136)*8+O136+P136</f>
        <v>65236</v>
      </c>
    </row>
    <row r="137" spans="1:17" ht="18" customHeight="1" x14ac:dyDescent="0.25">
      <c r="A137" s="139" t="s">
        <v>87</v>
      </c>
      <c r="B137" s="140"/>
      <c r="C137" s="140"/>
      <c r="D137" s="140"/>
      <c r="E137" s="140"/>
      <c r="F137" s="141"/>
      <c r="G137" s="15"/>
      <c r="H137" s="15"/>
      <c r="I137" s="15"/>
      <c r="J137" s="15"/>
      <c r="K137" s="15"/>
      <c r="L137" s="16"/>
      <c r="M137" s="16"/>
      <c r="O137" s="7"/>
      <c r="P137" s="7"/>
      <c r="Q137" s="16"/>
    </row>
    <row r="138" spans="1:17" ht="15.75" x14ac:dyDescent="0.25">
      <c r="A138" s="22">
        <v>1</v>
      </c>
      <c r="B138" s="68" t="s">
        <v>7</v>
      </c>
      <c r="C138" s="69">
        <v>134508</v>
      </c>
      <c r="D138" s="8">
        <v>1</v>
      </c>
      <c r="E138" s="8">
        <v>1126</v>
      </c>
      <c r="F138" s="8">
        <f>ROUND(E138*D138,0)</f>
        <v>1126</v>
      </c>
      <c r="G138" s="15"/>
      <c r="H138" s="15"/>
      <c r="I138" s="15"/>
      <c r="J138" s="15"/>
      <c r="K138" s="15"/>
      <c r="L138" s="16"/>
      <c r="M138" s="16"/>
      <c r="O138" s="7"/>
      <c r="P138" s="7"/>
      <c r="Q138" s="16"/>
    </row>
    <row r="139" spans="1:17" ht="15.75" x14ac:dyDescent="0.25">
      <c r="A139" s="22">
        <v>2</v>
      </c>
      <c r="B139" s="68" t="s">
        <v>67</v>
      </c>
      <c r="C139" s="69">
        <v>232002</v>
      </c>
      <c r="D139" s="107">
        <v>0.8</v>
      </c>
      <c r="E139" s="8">
        <v>830</v>
      </c>
      <c r="F139" s="8">
        <f>ROUND(E139*D139,0)</f>
        <v>664</v>
      </c>
      <c r="G139" s="15"/>
      <c r="H139" s="15"/>
      <c r="I139" s="15"/>
      <c r="J139" s="15"/>
      <c r="K139" s="15"/>
      <c r="L139" s="16"/>
      <c r="M139" s="16"/>
      <c r="O139" s="7"/>
      <c r="P139" s="7"/>
      <c r="Q139" s="16"/>
    </row>
    <row r="140" spans="1:17" ht="15.75" x14ac:dyDescent="0.25">
      <c r="A140" s="22"/>
      <c r="B140" s="21" t="s">
        <v>25</v>
      </c>
      <c r="C140" s="4"/>
      <c r="D140" s="4">
        <f>SUM(D138:D139)</f>
        <v>1.8</v>
      </c>
      <c r="E140" s="4"/>
      <c r="F140" s="4">
        <f>SUM(F138:F139)</f>
        <v>1790</v>
      </c>
      <c r="G140" s="15">
        <f>F140*8</f>
        <v>14320</v>
      </c>
      <c r="H140" s="15">
        <f>ROUND(F140*0.2359,0)</f>
        <v>422</v>
      </c>
      <c r="I140" s="15"/>
      <c r="J140" s="15">
        <f>I140*8</f>
        <v>0</v>
      </c>
      <c r="K140" s="15">
        <f>ROUND(I140*0.2359,0)</f>
        <v>0</v>
      </c>
      <c r="L140" s="16"/>
      <c r="M140" s="16"/>
      <c r="O140" s="7">
        <f>ROUND((F140+I140)*12*0.02,0)</f>
        <v>430</v>
      </c>
      <c r="P140" s="7">
        <f>ROUND(O140*0.2359,0)</f>
        <v>101</v>
      </c>
      <c r="Q140" s="16">
        <f>(F140+H140+I140+K140)*8+O140+P140</f>
        <v>18227</v>
      </c>
    </row>
    <row r="141" spans="1:17" ht="15.75" x14ac:dyDescent="0.25">
      <c r="A141" s="121" t="s">
        <v>96</v>
      </c>
      <c r="B141" s="121"/>
      <c r="C141" s="121"/>
      <c r="D141" s="94"/>
      <c r="E141" s="94"/>
      <c r="F141" s="94"/>
      <c r="G141" s="76"/>
      <c r="H141" s="15"/>
      <c r="I141" s="15"/>
      <c r="J141" s="15"/>
      <c r="K141" s="15"/>
      <c r="L141" s="16"/>
      <c r="M141" s="16"/>
      <c r="O141" s="7"/>
      <c r="P141" s="7"/>
      <c r="Q141" s="16"/>
    </row>
    <row r="142" spans="1:17" ht="15.75" x14ac:dyDescent="0.25">
      <c r="A142" s="118" t="s">
        <v>41</v>
      </c>
      <c r="B142" s="119"/>
      <c r="C142" s="119"/>
      <c r="D142" s="6"/>
      <c r="E142" s="6"/>
      <c r="F142" s="6"/>
      <c r="G142" s="15"/>
      <c r="H142" s="15"/>
      <c r="I142" s="15"/>
      <c r="J142" s="15"/>
      <c r="K142" s="15"/>
      <c r="L142" s="16"/>
      <c r="M142" s="16"/>
      <c r="O142" s="7"/>
      <c r="P142" s="7"/>
      <c r="Q142" s="16"/>
    </row>
    <row r="143" spans="1:17" ht="15.75" x14ac:dyDescent="0.25">
      <c r="A143" s="8">
        <v>1</v>
      </c>
      <c r="B143" s="22" t="s">
        <v>8</v>
      </c>
      <c r="C143" s="8" t="s">
        <v>9</v>
      </c>
      <c r="D143" s="8">
        <v>0.2</v>
      </c>
      <c r="E143" s="8">
        <v>1062</v>
      </c>
      <c r="F143" s="8">
        <f>ROUND(D143*E143,0)</f>
        <v>212</v>
      </c>
      <c r="G143" s="15"/>
      <c r="H143" s="15"/>
      <c r="I143" s="15"/>
      <c r="J143" s="15"/>
      <c r="K143" s="15"/>
      <c r="L143" s="16"/>
      <c r="M143" s="16"/>
      <c r="O143" s="7"/>
      <c r="P143" s="7"/>
      <c r="Q143" s="16"/>
    </row>
    <row r="144" spans="1:17" ht="15.75" x14ac:dyDescent="0.25">
      <c r="A144" s="8">
        <v>2</v>
      </c>
      <c r="B144" s="28" t="s">
        <v>42</v>
      </c>
      <c r="C144" s="8" t="s">
        <v>43</v>
      </c>
      <c r="D144" s="8">
        <v>0.6</v>
      </c>
      <c r="E144" s="8">
        <v>830</v>
      </c>
      <c r="F144" s="8">
        <f t="shared" ref="F144:F145" si="17">ROUND(D144*E144,0)</f>
        <v>498</v>
      </c>
      <c r="G144" s="15"/>
      <c r="H144" s="15"/>
      <c r="I144" s="15"/>
      <c r="J144" s="15"/>
      <c r="K144" s="15"/>
      <c r="L144" s="16"/>
      <c r="M144" s="16"/>
      <c r="O144" s="7"/>
      <c r="P144" s="7"/>
      <c r="Q144" s="16"/>
    </row>
    <row r="145" spans="1:17" ht="15.75" x14ac:dyDescent="0.25">
      <c r="A145" s="8">
        <v>3</v>
      </c>
      <c r="B145" s="29" t="s">
        <v>44</v>
      </c>
      <c r="C145" s="8" t="s">
        <v>45</v>
      </c>
      <c r="D145" s="8">
        <v>0.4</v>
      </c>
      <c r="E145" s="8">
        <v>830</v>
      </c>
      <c r="F145" s="8">
        <f t="shared" si="17"/>
        <v>332</v>
      </c>
      <c r="G145" s="15"/>
      <c r="H145" s="15"/>
      <c r="I145" s="15"/>
      <c r="J145" s="15"/>
      <c r="K145" s="15"/>
      <c r="L145" s="16"/>
      <c r="M145" s="16"/>
      <c r="O145" s="7"/>
      <c r="P145" s="7"/>
      <c r="Q145" s="16"/>
    </row>
    <row r="146" spans="1:17" ht="15.75" x14ac:dyDescent="0.25">
      <c r="A146" s="4"/>
      <c r="B146" s="26" t="s">
        <v>25</v>
      </c>
      <c r="C146" s="4"/>
      <c r="D146" s="4">
        <f>SUM(D143:D145)</f>
        <v>1.2000000000000002</v>
      </c>
      <c r="E146" s="4"/>
      <c r="F146" s="4">
        <f>SUM(F143:F145)</f>
        <v>1042</v>
      </c>
      <c r="G146" s="15">
        <f>F146*8</f>
        <v>8336</v>
      </c>
      <c r="H146" s="15">
        <f>ROUND(F146*0.2359,0)</f>
        <v>246</v>
      </c>
      <c r="I146" s="15">
        <v>0</v>
      </c>
      <c r="J146" s="15">
        <f>I146*8</f>
        <v>0</v>
      </c>
      <c r="K146" s="15">
        <f>ROUND(I146*0.2359,0)</f>
        <v>0</v>
      </c>
      <c r="L146" s="16">
        <f>G146+J146</f>
        <v>8336</v>
      </c>
      <c r="M146" s="16">
        <f>H146+K146</f>
        <v>246</v>
      </c>
      <c r="O146" s="7">
        <f>ROUND((F146+I146)*12*0.02,0)</f>
        <v>250</v>
      </c>
      <c r="P146" s="7">
        <f>ROUND(O146*0.2359,0)</f>
        <v>59</v>
      </c>
      <c r="Q146" s="16">
        <f>(F146+H146+I146+K146)*8+O146+P146</f>
        <v>10613</v>
      </c>
    </row>
    <row r="147" spans="1:17" ht="15.75" customHeight="1" x14ac:dyDescent="0.25">
      <c r="A147" s="114" t="s">
        <v>111</v>
      </c>
      <c r="B147" s="115"/>
      <c r="C147" s="115"/>
      <c r="D147" s="115"/>
      <c r="E147" s="115"/>
      <c r="F147" s="124"/>
      <c r="G147" s="15"/>
      <c r="H147" s="15"/>
      <c r="I147" s="15"/>
      <c r="J147" s="15"/>
      <c r="K147" s="15"/>
      <c r="L147" s="16"/>
      <c r="M147" s="16"/>
      <c r="O147" s="7"/>
      <c r="P147" s="7"/>
      <c r="Q147" s="16"/>
    </row>
    <row r="148" spans="1:17" ht="15.75" x14ac:dyDescent="0.25">
      <c r="A148" s="8">
        <v>1</v>
      </c>
      <c r="B148" s="20" t="s">
        <v>17</v>
      </c>
      <c r="C148" s="8" t="s">
        <v>18</v>
      </c>
      <c r="D148" s="8">
        <v>1</v>
      </c>
      <c r="E148" s="8">
        <v>1110</v>
      </c>
      <c r="F148" s="8">
        <f>ROUND(D148*E148,0)</f>
        <v>1110</v>
      </c>
      <c r="G148" s="15"/>
      <c r="H148" s="15"/>
      <c r="I148" s="15"/>
      <c r="J148" s="15"/>
      <c r="K148" s="15"/>
      <c r="L148" s="16"/>
      <c r="M148" s="16"/>
      <c r="O148" s="7"/>
      <c r="P148" s="7"/>
      <c r="Q148" s="16"/>
    </row>
    <row r="149" spans="1:17" ht="15.75" x14ac:dyDescent="0.25">
      <c r="A149" s="8">
        <v>2</v>
      </c>
      <c r="B149" s="20" t="s">
        <v>46</v>
      </c>
      <c r="C149" s="8" t="s">
        <v>20</v>
      </c>
      <c r="D149" s="81">
        <v>3.47</v>
      </c>
      <c r="E149" s="8">
        <v>872</v>
      </c>
      <c r="F149" s="8">
        <f t="shared" ref="F149:F152" si="18">ROUND(D149*E149,0)</f>
        <v>3026</v>
      </c>
      <c r="G149" s="15"/>
      <c r="H149" s="15"/>
      <c r="I149" s="15"/>
      <c r="J149" s="15"/>
      <c r="K149" s="15"/>
      <c r="L149" s="16"/>
      <c r="M149" s="16"/>
      <c r="N149">
        <v>3.2149999999999999</v>
      </c>
      <c r="O149" s="7"/>
      <c r="P149" s="7"/>
      <c r="Q149" s="16"/>
    </row>
    <row r="150" spans="1:17" ht="15.75" x14ac:dyDescent="0.25">
      <c r="A150" s="8">
        <v>3</v>
      </c>
      <c r="B150" s="20" t="s">
        <v>47</v>
      </c>
      <c r="C150" s="8" t="s">
        <v>22</v>
      </c>
      <c r="D150" s="8">
        <v>0.45</v>
      </c>
      <c r="E150" s="8">
        <v>872</v>
      </c>
      <c r="F150" s="8">
        <f t="shared" si="18"/>
        <v>392</v>
      </c>
      <c r="G150" s="15"/>
      <c r="H150" s="15"/>
      <c r="I150" s="15"/>
      <c r="J150" s="15"/>
      <c r="K150" s="15"/>
      <c r="L150" s="16"/>
      <c r="M150" s="16"/>
      <c r="O150" s="7"/>
      <c r="P150" s="7"/>
      <c r="Q150" s="16"/>
    </row>
    <row r="151" spans="1:17" ht="15.75" x14ac:dyDescent="0.25">
      <c r="A151" s="8">
        <v>4</v>
      </c>
      <c r="B151" s="89" t="s">
        <v>30</v>
      </c>
      <c r="C151" s="90">
        <v>234203</v>
      </c>
      <c r="D151" s="81">
        <v>0.375</v>
      </c>
      <c r="E151" s="81">
        <v>872</v>
      </c>
      <c r="F151" s="81">
        <f t="shared" si="18"/>
        <v>327</v>
      </c>
      <c r="G151" s="15"/>
      <c r="H151" s="15"/>
      <c r="I151" s="15"/>
      <c r="J151" s="15"/>
      <c r="K151" s="15"/>
      <c r="L151" s="16"/>
      <c r="M151" s="16"/>
      <c r="N151">
        <v>0</v>
      </c>
      <c r="O151" s="7"/>
      <c r="P151" s="7"/>
      <c r="Q151" s="16"/>
    </row>
    <row r="152" spans="1:17" ht="15.75" x14ac:dyDescent="0.25">
      <c r="A152" s="8">
        <v>5</v>
      </c>
      <c r="B152" s="20" t="s">
        <v>23</v>
      </c>
      <c r="C152" s="8">
        <v>235201</v>
      </c>
      <c r="D152" s="8">
        <v>0.22</v>
      </c>
      <c r="E152" s="8">
        <v>830</v>
      </c>
      <c r="F152" s="8">
        <f t="shared" si="18"/>
        <v>183</v>
      </c>
      <c r="G152" s="15"/>
      <c r="H152" s="15"/>
      <c r="I152" s="15"/>
      <c r="J152" s="15"/>
      <c r="K152" s="15"/>
      <c r="L152" s="16"/>
      <c r="M152" s="16"/>
      <c r="O152" s="7"/>
      <c r="P152" s="7"/>
      <c r="Q152" s="16"/>
    </row>
    <row r="153" spans="1:17" ht="15.75" x14ac:dyDescent="0.25">
      <c r="A153" s="8"/>
      <c r="B153" s="26" t="s">
        <v>25</v>
      </c>
      <c r="C153" s="8"/>
      <c r="D153" s="19">
        <f>SUM(D148:D152)</f>
        <v>5.5150000000000006</v>
      </c>
      <c r="E153" s="8"/>
      <c r="F153" s="19">
        <f>SUM(F148:F152)</f>
        <v>5038</v>
      </c>
      <c r="G153" s="15">
        <f>F153*8</f>
        <v>40304</v>
      </c>
      <c r="H153" s="15">
        <f>ROUND(F153*0.2359,0)</f>
        <v>1188</v>
      </c>
      <c r="I153" s="15">
        <v>0</v>
      </c>
      <c r="J153" s="15">
        <f>I153*8</f>
        <v>0</v>
      </c>
      <c r="K153" s="15">
        <f>ROUND(I153*0.2359,0)</f>
        <v>0</v>
      </c>
      <c r="L153" s="16">
        <f>G153+J153</f>
        <v>40304</v>
      </c>
      <c r="M153" s="16">
        <f>H153+K153</f>
        <v>1188</v>
      </c>
      <c r="O153" s="7">
        <f>ROUND((F153+I153)*12*0.02,0)</f>
        <v>1209</v>
      </c>
      <c r="P153" s="7">
        <f>ROUND(O153*0.2359,0)</f>
        <v>285</v>
      </c>
      <c r="Q153" s="16">
        <f>(F153+H153+I153+K153)*8+O153+P153</f>
        <v>51302</v>
      </c>
    </row>
    <row r="154" spans="1:17" ht="15.75" x14ac:dyDescent="0.25">
      <c r="A154" s="121" t="s">
        <v>97</v>
      </c>
      <c r="B154" s="121"/>
      <c r="C154" s="121"/>
      <c r="D154" s="94"/>
      <c r="E154" s="94"/>
      <c r="F154" s="94"/>
      <c r="G154" s="76"/>
      <c r="H154" s="15"/>
      <c r="I154" s="15"/>
      <c r="J154" s="15"/>
      <c r="K154" s="15"/>
      <c r="L154" s="16"/>
      <c r="M154" s="16"/>
      <c r="O154" s="7"/>
      <c r="P154" s="7"/>
      <c r="Q154" s="16"/>
    </row>
    <row r="155" spans="1:17" ht="15.75" x14ac:dyDescent="0.25">
      <c r="A155" s="118" t="s">
        <v>48</v>
      </c>
      <c r="B155" s="119"/>
      <c r="C155" s="119"/>
      <c r="D155" s="6"/>
      <c r="E155" s="6"/>
      <c r="F155" s="6"/>
      <c r="G155" s="15"/>
      <c r="H155" s="15"/>
      <c r="I155" s="15"/>
      <c r="J155" s="15"/>
      <c r="K155" s="15"/>
      <c r="L155" s="16"/>
      <c r="M155" s="16"/>
      <c r="O155" s="7"/>
      <c r="P155" s="7"/>
      <c r="Q155" s="16"/>
    </row>
    <row r="156" spans="1:17" ht="15.75" x14ac:dyDescent="0.25">
      <c r="A156" s="30">
        <v>1</v>
      </c>
      <c r="B156" s="23" t="s">
        <v>7</v>
      </c>
      <c r="C156" s="8">
        <v>134508</v>
      </c>
      <c r="D156" s="8">
        <v>0</v>
      </c>
      <c r="E156" s="8">
        <v>1112</v>
      </c>
      <c r="F156" s="8">
        <f>ROUND(D156*E156,0)</f>
        <v>0</v>
      </c>
      <c r="G156" s="15"/>
      <c r="H156" s="15"/>
      <c r="I156" s="15"/>
      <c r="J156" s="15"/>
      <c r="K156" s="15"/>
      <c r="L156" s="16"/>
      <c r="M156" s="16"/>
      <c r="O156" s="7"/>
      <c r="P156" s="7"/>
      <c r="Q156" s="16"/>
    </row>
    <row r="157" spans="1:17" ht="15.75" x14ac:dyDescent="0.25">
      <c r="A157" s="31">
        <v>2</v>
      </c>
      <c r="B157" s="32" t="s">
        <v>8</v>
      </c>
      <c r="C157" s="31" t="s">
        <v>9</v>
      </c>
      <c r="D157" s="31">
        <v>0.3</v>
      </c>
      <c r="E157" s="31">
        <v>935</v>
      </c>
      <c r="F157" s="8">
        <f t="shared" ref="F157:F158" si="19">ROUND(D157*E157,0)</f>
        <v>281</v>
      </c>
      <c r="G157" s="15"/>
      <c r="H157" s="15"/>
      <c r="I157" s="15"/>
      <c r="J157" s="15"/>
      <c r="K157" s="15"/>
      <c r="L157" s="16"/>
      <c r="M157" s="16"/>
      <c r="O157" s="7"/>
      <c r="P157" s="7"/>
      <c r="Q157" s="16"/>
    </row>
    <row r="158" spans="1:17" ht="15.75" x14ac:dyDescent="0.25">
      <c r="A158" s="31">
        <v>3</v>
      </c>
      <c r="B158" s="32" t="s">
        <v>12</v>
      </c>
      <c r="C158" s="31">
        <v>234101</v>
      </c>
      <c r="D158" s="31">
        <v>0.5</v>
      </c>
      <c r="E158" s="31">
        <v>830</v>
      </c>
      <c r="F158" s="8">
        <f t="shared" si="19"/>
        <v>415</v>
      </c>
      <c r="G158" s="15"/>
      <c r="H158" s="15"/>
      <c r="I158" s="15"/>
      <c r="J158" s="15"/>
      <c r="K158" s="15"/>
      <c r="L158" s="16"/>
      <c r="M158" s="16"/>
      <c r="O158" s="7"/>
      <c r="P158" s="7"/>
      <c r="Q158" s="16"/>
    </row>
    <row r="159" spans="1:17" ht="15.75" x14ac:dyDescent="0.25">
      <c r="A159" s="31"/>
      <c r="B159" s="33" t="s">
        <v>25</v>
      </c>
      <c r="C159" s="8"/>
      <c r="D159" s="4">
        <f>SUM(D156:D158)</f>
        <v>0.8</v>
      </c>
      <c r="E159" s="4"/>
      <c r="F159" s="4">
        <f>SUM(F156:F158)</f>
        <v>696</v>
      </c>
      <c r="G159" s="15">
        <f>F159*8</f>
        <v>5568</v>
      </c>
      <c r="H159" s="15">
        <f>ROUND(F159*0.2359,0)</f>
        <v>164</v>
      </c>
      <c r="I159" s="15"/>
      <c r="J159" s="15">
        <f>I159*8</f>
        <v>0</v>
      </c>
      <c r="K159" s="15">
        <f>ROUND(I159*0.2359,0)</f>
        <v>0</v>
      </c>
      <c r="L159" s="16">
        <f>G159+J159</f>
        <v>5568</v>
      </c>
      <c r="M159" s="16">
        <f>H159+K159</f>
        <v>164</v>
      </c>
      <c r="O159" s="7">
        <f>ROUND((F159+I159)*12*0.02,0)</f>
        <v>167</v>
      </c>
      <c r="P159" s="7">
        <f>ROUND(O159*0.2359,0)</f>
        <v>39</v>
      </c>
      <c r="Q159" s="16">
        <f>(F159+H159+I159+K159)*8+O159+P159</f>
        <v>7086</v>
      </c>
    </row>
    <row r="160" spans="1:17" ht="15.75" x14ac:dyDescent="0.25">
      <c r="A160" s="114" t="s">
        <v>49</v>
      </c>
      <c r="B160" s="115"/>
      <c r="C160" s="115"/>
      <c r="D160" s="6"/>
      <c r="E160" s="6"/>
      <c r="F160" s="6"/>
      <c r="G160" s="15"/>
      <c r="H160" s="15"/>
      <c r="I160" s="15"/>
      <c r="J160" s="15"/>
      <c r="K160" s="15"/>
      <c r="L160" s="16"/>
      <c r="M160" s="16"/>
      <c r="O160" s="7"/>
      <c r="P160" s="7"/>
      <c r="Q160" s="16"/>
    </row>
    <row r="161" spans="1:17" ht="15.75" x14ac:dyDescent="0.25">
      <c r="A161" s="31">
        <v>1</v>
      </c>
      <c r="B161" s="32" t="s">
        <v>36</v>
      </c>
      <c r="C161" s="31" t="s">
        <v>37</v>
      </c>
      <c r="D161" s="31">
        <v>0.2</v>
      </c>
      <c r="E161" s="31">
        <v>919</v>
      </c>
      <c r="F161" s="31">
        <f>ROUND(D161*E161,0)</f>
        <v>184</v>
      </c>
      <c r="G161" s="15"/>
      <c r="H161" s="15"/>
      <c r="I161" s="15"/>
      <c r="J161" s="15"/>
      <c r="K161" s="15"/>
      <c r="L161" s="16"/>
      <c r="M161" s="16"/>
      <c r="O161" s="7"/>
      <c r="P161" s="7"/>
      <c r="Q161" s="16"/>
    </row>
    <row r="162" spans="1:17" ht="15.75" x14ac:dyDescent="0.25">
      <c r="A162" s="31">
        <v>2</v>
      </c>
      <c r="B162" s="32" t="s">
        <v>19</v>
      </c>
      <c r="C162" s="31" t="s">
        <v>20</v>
      </c>
      <c r="D162" s="91">
        <v>3.9</v>
      </c>
      <c r="E162" s="31">
        <v>872</v>
      </c>
      <c r="F162" s="31">
        <f t="shared" ref="F162:F165" si="20">ROUND(D162*E162,0)</f>
        <v>3401</v>
      </c>
      <c r="G162" s="15"/>
      <c r="H162" s="15"/>
      <c r="I162" s="15"/>
      <c r="J162" s="15"/>
      <c r="K162" s="15"/>
      <c r="L162" s="16"/>
      <c r="M162" s="16"/>
      <c r="N162">
        <v>3.8359999999999999</v>
      </c>
      <c r="O162" s="7"/>
      <c r="P162" s="7"/>
      <c r="Q162" s="16"/>
    </row>
    <row r="163" spans="1:17" ht="15.75" x14ac:dyDescent="0.25">
      <c r="A163" s="31">
        <v>3</v>
      </c>
      <c r="B163" s="32" t="s">
        <v>21</v>
      </c>
      <c r="C163" s="31" t="s">
        <v>50</v>
      </c>
      <c r="D163" s="31">
        <v>0.45</v>
      </c>
      <c r="E163" s="31">
        <v>872</v>
      </c>
      <c r="F163" s="31">
        <f t="shared" si="20"/>
        <v>392</v>
      </c>
      <c r="G163" s="15"/>
      <c r="H163" s="15"/>
      <c r="I163" s="15"/>
      <c r="J163" s="15"/>
      <c r="K163" s="15"/>
      <c r="L163" s="16"/>
      <c r="M163" s="16"/>
      <c r="O163" s="7"/>
      <c r="P163" s="7"/>
      <c r="Q163" s="16"/>
    </row>
    <row r="164" spans="1:17" ht="15.75" x14ac:dyDescent="0.25">
      <c r="A164" s="31">
        <v>4</v>
      </c>
      <c r="B164" s="89" t="s">
        <v>30</v>
      </c>
      <c r="C164" s="90">
        <v>234203</v>
      </c>
      <c r="D164" s="81">
        <v>0.375</v>
      </c>
      <c r="E164" s="81">
        <v>872</v>
      </c>
      <c r="F164" s="91">
        <f t="shared" si="20"/>
        <v>327</v>
      </c>
      <c r="G164" s="15"/>
      <c r="H164" s="15"/>
      <c r="I164" s="15"/>
      <c r="J164" s="15"/>
      <c r="K164" s="15"/>
      <c r="L164" s="16"/>
      <c r="M164" s="16"/>
      <c r="O164" s="7"/>
      <c r="P164" s="7"/>
      <c r="Q164" s="16"/>
    </row>
    <row r="165" spans="1:17" ht="15.75" x14ac:dyDescent="0.25">
      <c r="A165" s="31">
        <v>5</v>
      </c>
      <c r="B165" s="32" t="s">
        <v>23</v>
      </c>
      <c r="C165" s="31" t="s">
        <v>24</v>
      </c>
      <c r="D165" s="31">
        <v>0.14000000000000001</v>
      </c>
      <c r="E165" s="31">
        <v>830</v>
      </c>
      <c r="F165" s="31">
        <f t="shared" si="20"/>
        <v>116</v>
      </c>
      <c r="G165" s="15"/>
      <c r="H165" s="15"/>
      <c r="I165" s="15"/>
      <c r="J165" s="15"/>
      <c r="K165" s="15"/>
      <c r="L165" s="16"/>
      <c r="M165" s="16"/>
      <c r="O165" s="7"/>
      <c r="P165" s="7"/>
      <c r="Q165" s="16"/>
    </row>
    <row r="166" spans="1:17" ht="15.75" x14ac:dyDescent="0.25">
      <c r="A166" s="31"/>
      <c r="B166" s="33" t="s">
        <v>25</v>
      </c>
      <c r="C166" s="31"/>
      <c r="D166" s="34">
        <f>SUM(D161:D165)</f>
        <v>5.0649999999999995</v>
      </c>
      <c r="E166" s="34"/>
      <c r="F166" s="34">
        <f>SUM(F161:F165)</f>
        <v>4420</v>
      </c>
      <c r="G166" s="15">
        <f>F166*8</f>
        <v>35360</v>
      </c>
      <c r="H166" s="15">
        <f>ROUND(F166*0.2359,0)</f>
        <v>1043</v>
      </c>
      <c r="I166" s="15">
        <v>87.2</v>
      </c>
      <c r="J166" s="15">
        <f>I166*8</f>
        <v>697.6</v>
      </c>
      <c r="K166" s="15">
        <f>ROUND(I166*0.2359,0)</f>
        <v>21</v>
      </c>
      <c r="L166" s="16">
        <f>G166+J166</f>
        <v>36057.599999999999</v>
      </c>
      <c r="M166" s="16">
        <f>H166+K166</f>
        <v>1064</v>
      </c>
      <c r="O166" s="7">
        <f>ROUND((F166+I166)*12*0.02,0)</f>
        <v>1082</v>
      </c>
      <c r="P166" s="7">
        <f>ROUND(O166*0.2359,0)</f>
        <v>255</v>
      </c>
      <c r="Q166" s="16">
        <f>(F166+H166+I166+K166)*8+O166+P166</f>
        <v>45906.6</v>
      </c>
    </row>
    <row r="167" spans="1:17" ht="15.75" x14ac:dyDescent="0.25">
      <c r="A167" s="121" t="s">
        <v>98</v>
      </c>
      <c r="B167" s="121"/>
      <c r="C167" s="121"/>
      <c r="D167" s="94"/>
      <c r="E167" s="94"/>
      <c r="F167" s="94"/>
      <c r="G167" s="76"/>
      <c r="H167" s="15"/>
      <c r="I167" s="15"/>
      <c r="J167" s="15"/>
      <c r="K167" s="15"/>
      <c r="L167" s="16"/>
      <c r="M167" s="16"/>
      <c r="O167" s="7"/>
      <c r="P167" s="7"/>
      <c r="Q167" s="16"/>
    </row>
    <row r="168" spans="1:17" ht="15.75" x14ac:dyDescent="0.25">
      <c r="A168" s="118" t="s">
        <v>51</v>
      </c>
      <c r="B168" s="119"/>
      <c r="C168" s="119"/>
      <c r="D168" s="6"/>
      <c r="E168" s="6"/>
      <c r="F168" s="6"/>
      <c r="G168" s="15"/>
      <c r="H168" s="15"/>
      <c r="I168" s="15"/>
      <c r="J168" s="15"/>
      <c r="K168" s="15"/>
      <c r="L168" s="16"/>
      <c r="M168" s="16"/>
      <c r="O168" s="7"/>
      <c r="P168" s="7"/>
      <c r="Q168" s="16"/>
    </row>
    <row r="169" spans="1:17" ht="15.75" x14ac:dyDescent="0.25">
      <c r="A169" s="31">
        <v>1</v>
      </c>
      <c r="B169" s="23" t="s">
        <v>7</v>
      </c>
      <c r="C169" s="8">
        <v>134508</v>
      </c>
      <c r="D169" s="8">
        <v>0.25</v>
      </c>
      <c r="E169" s="8">
        <v>1110</v>
      </c>
      <c r="F169" s="8">
        <f>ROUND(D169*E169,0)</f>
        <v>278</v>
      </c>
      <c r="G169" s="15"/>
      <c r="H169" s="15"/>
      <c r="I169" s="15"/>
      <c r="J169" s="15"/>
      <c r="K169" s="15"/>
      <c r="L169" s="16"/>
      <c r="M169" s="16"/>
      <c r="O169" s="7"/>
      <c r="P169" s="7"/>
      <c r="Q169" s="16"/>
    </row>
    <row r="170" spans="1:17" ht="15.75" x14ac:dyDescent="0.25">
      <c r="A170" s="31">
        <v>2</v>
      </c>
      <c r="B170" s="29" t="s">
        <v>8</v>
      </c>
      <c r="C170" s="8" t="s">
        <v>9</v>
      </c>
      <c r="D170" s="8">
        <v>0.25</v>
      </c>
      <c r="E170" s="8">
        <v>919</v>
      </c>
      <c r="F170" s="8">
        <f t="shared" ref="F170:F173" si="21">ROUND(D170*E170,0)</f>
        <v>230</v>
      </c>
      <c r="G170" s="15"/>
      <c r="H170" s="15"/>
      <c r="I170" s="15"/>
      <c r="J170" s="15"/>
      <c r="K170" s="15"/>
      <c r="L170" s="16"/>
      <c r="M170" s="16"/>
      <c r="O170" s="7"/>
      <c r="P170" s="7"/>
      <c r="Q170" s="16"/>
    </row>
    <row r="171" spans="1:17" ht="15.75" x14ac:dyDescent="0.25">
      <c r="A171" s="31">
        <v>3</v>
      </c>
      <c r="B171" s="29" t="s">
        <v>10</v>
      </c>
      <c r="C171" s="8" t="s">
        <v>11</v>
      </c>
      <c r="D171" s="8">
        <v>0</v>
      </c>
      <c r="E171" s="8">
        <v>919</v>
      </c>
      <c r="F171" s="8">
        <f t="shared" si="21"/>
        <v>0</v>
      </c>
      <c r="G171" s="15"/>
      <c r="H171" s="15"/>
      <c r="I171" s="15"/>
      <c r="J171" s="15"/>
      <c r="K171" s="15"/>
      <c r="L171" s="16"/>
      <c r="M171" s="16"/>
      <c r="O171" s="7"/>
      <c r="P171" s="7"/>
      <c r="Q171" s="16"/>
    </row>
    <row r="172" spans="1:17" ht="15.75" x14ac:dyDescent="0.25">
      <c r="A172" s="31">
        <v>4</v>
      </c>
      <c r="B172" s="29" t="s">
        <v>12</v>
      </c>
      <c r="C172" s="8" t="s">
        <v>13</v>
      </c>
      <c r="D172" s="8">
        <v>1.4</v>
      </c>
      <c r="E172" s="8">
        <v>830</v>
      </c>
      <c r="F172" s="8">
        <f t="shared" si="21"/>
        <v>1162</v>
      </c>
      <c r="G172" s="15"/>
      <c r="H172" s="15"/>
      <c r="I172" s="15"/>
      <c r="J172" s="15"/>
      <c r="K172" s="15"/>
      <c r="L172" s="16"/>
      <c r="M172" s="16"/>
      <c r="O172" s="7"/>
      <c r="P172" s="7"/>
      <c r="Q172" s="16"/>
    </row>
    <row r="173" spans="1:17" ht="15.75" x14ac:dyDescent="0.25">
      <c r="A173" s="31">
        <v>5</v>
      </c>
      <c r="B173" s="29" t="s">
        <v>44</v>
      </c>
      <c r="C173" s="8" t="s">
        <v>45</v>
      </c>
      <c r="D173" s="8">
        <v>0.4</v>
      </c>
      <c r="E173" s="8">
        <v>830</v>
      </c>
      <c r="F173" s="8">
        <f t="shared" si="21"/>
        <v>332</v>
      </c>
      <c r="G173" s="15"/>
      <c r="H173" s="15"/>
      <c r="I173" s="15"/>
      <c r="J173" s="15"/>
      <c r="K173" s="15"/>
      <c r="L173" s="16"/>
      <c r="M173" s="16"/>
      <c r="O173" s="7"/>
      <c r="P173" s="7"/>
      <c r="Q173" s="16"/>
    </row>
    <row r="174" spans="1:17" ht="15.75" x14ac:dyDescent="0.25">
      <c r="A174" s="23"/>
      <c r="B174" s="35" t="s">
        <v>25</v>
      </c>
      <c r="C174" s="36"/>
      <c r="D174" s="36">
        <f>SUM(D169:D173)</f>
        <v>2.2999999999999998</v>
      </c>
      <c r="E174" s="36"/>
      <c r="F174" s="36">
        <f>SUM(F169:F173)</f>
        <v>2002</v>
      </c>
      <c r="G174" s="15">
        <f>F174*8</f>
        <v>16016</v>
      </c>
      <c r="H174" s="15">
        <f>ROUND(F174*0.2359,0)</f>
        <v>472</v>
      </c>
      <c r="I174" s="15"/>
      <c r="J174" s="15">
        <f>I174*8</f>
        <v>0</v>
      </c>
      <c r="K174" s="15">
        <f>ROUND(I174*0.2359,0)</f>
        <v>0</v>
      </c>
      <c r="L174" s="16">
        <f>G174+J174</f>
        <v>16016</v>
      </c>
      <c r="M174" s="16">
        <f>H174+K174</f>
        <v>472</v>
      </c>
      <c r="O174" s="7">
        <f>ROUND((F174+I174)*12*0.02,0)</f>
        <v>480</v>
      </c>
      <c r="P174" s="7">
        <f>ROUND(O174*0.2359,0)</f>
        <v>113</v>
      </c>
      <c r="Q174" s="16">
        <f>(F174+H174+I174+K174)*8+O174+P174</f>
        <v>20385</v>
      </c>
    </row>
    <row r="175" spans="1:17" ht="15.75" x14ac:dyDescent="0.25">
      <c r="A175" s="114" t="s">
        <v>52</v>
      </c>
      <c r="B175" s="115"/>
      <c r="C175" s="115"/>
      <c r="D175" s="6"/>
      <c r="E175" s="6"/>
      <c r="F175" s="6"/>
      <c r="G175" s="15"/>
      <c r="H175" s="15"/>
      <c r="I175" s="15"/>
      <c r="J175" s="15"/>
      <c r="K175" s="15"/>
      <c r="L175" s="16"/>
      <c r="M175" s="16"/>
      <c r="O175" s="7"/>
      <c r="P175" s="7"/>
      <c r="Q175" s="16"/>
    </row>
    <row r="176" spans="1:17" ht="15.75" x14ac:dyDescent="0.25">
      <c r="A176" s="30">
        <v>1</v>
      </c>
      <c r="B176" s="37" t="s">
        <v>36</v>
      </c>
      <c r="C176" s="31" t="s">
        <v>37</v>
      </c>
      <c r="D176" s="30">
        <v>0.1</v>
      </c>
      <c r="E176" s="30">
        <v>919</v>
      </c>
      <c r="F176" s="8">
        <f>ROUND(D176*E176,0)</f>
        <v>92</v>
      </c>
      <c r="G176" s="15"/>
      <c r="H176" s="15"/>
      <c r="I176" s="15"/>
      <c r="J176" s="15"/>
      <c r="K176" s="15"/>
      <c r="L176" s="16"/>
      <c r="M176" s="16"/>
      <c r="O176" s="7"/>
      <c r="P176" s="7"/>
      <c r="Q176" s="16"/>
    </row>
    <row r="177" spans="1:17" ht="15.75" x14ac:dyDescent="0.25">
      <c r="A177" s="30">
        <v>2</v>
      </c>
      <c r="B177" s="20" t="s">
        <v>19</v>
      </c>
      <c r="C177" s="8" t="s">
        <v>20</v>
      </c>
      <c r="D177" s="8">
        <v>2.452</v>
      </c>
      <c r="E177" s="8">
        <v>872</v>
      </c>
      <c r="F177" s="8">
        <f t="shared" ref="F177:F180" si="22">ROUND(D177*E177,0)</f>
        <v>2138</v>
      </c>
      <c r="G177" s="15"/>
      <c r="H177" s="15"/>
      <c r="I177" s="15"/>
      <c r="J177" s="15"/>
      <c r="K177" s="15"/>
      <c r="L177" s="16"/>
      <c r="M177" s="16"/>
      <c r="O177" s="7"/>
      <c r="P177" s="7"/>
      <c r="Q177" s="16"/>
    </row>
    <row r="178" spans="1:17" ht="15.75" x14ac:dyDescent="0.25">
      <c r="A178" s="30">
        <v>3</v>
      </c>
      <c r="B178" s="20" t="s">
        <v>21</v>
      </c>
      <c r="C178" s="8" t="s">
        <v>22</v>
      </c>
      <c r="D178" s="8">
        <v>0.25</v>
      </c>
      <c r="E178" s="8">
        <v>872</v>
      </c>
      <c r="F178" s="8">
        <f t="shared" si="22"/>
        <v>218</v>
      </c>
      <c r="G178" s="15"/>
      <c r="H178" s="15"/>
      <c r="I178" s="15"/>
      <c r="J178" s="15"/>
      <c r="K178" s="15"/>
      <c r="L178" s="16"/>
      <c r="M178" s="16"/>
      <c r="O178" s="7"/>
      <c r="P178" s="7"/>
      <c r="Q178" s="16"/>
    </row>
    <row r="179" spans="1:17" ht="15.75" x14ac:dyDescent="0.25">
      <c r="A179" s="30">
        <v>4</v>
      </c>
      <c r="B179" s="89" t="s">
        <v>30</v>
      </c>
      <c r="C179" s="90">
        <v>234203</v>
      </c>
      <c r="D179" s="81">
        <v>0.25</v>
      </c>
      <c r="E179" s="81">
        <v>872</v>
      </c>
      <c r="F179" s="81">
        <f t="shared" si="22"/>
        <v>218</v>
      </c>
      <c r="G179" s="15"/>
      <c r="H179" s="15"/>
      <c r="I179" s="15"/>
      <c r="J179" s="15"/>
      <c r="K179" s="15"/>
      <c r="L179" s="16"/>
      <c r="M179" s="16"/>
      <c r="O179" s="7"/>
      <c r="P179" s="7"/>
      <c r="Q179" s="16"/>
    </row>
    <row r="180" spans="1:17" ht="15.75" x14ac:dyDescent="0.25">
      <c r="A180" s="30">
        <v>5</v>
      </c>
      <c r="B180" s="20" t="s">
        <v>23</v>
      </c>
      <c r="C180" s="8" t="s">
        <v>24</v>
      </c>
      <c r="D180" s="8">
        <v>9.5000000000000001E-2</v>
      </c>
      <c r="E180" s="8">
        <v>830</v>
      </c>
      <c r="F180" s="8">
        <f t="shared" si="22"/>
        <v>79</v>
      </c>
      <c r="G180" s="15"/>
      <c r="H180" s="15"/>
      <c r="I180" s="15"/>
      <c r="J180" s="15"/>
      <c r="K180" s="15"/>
      <c r="L180" s="16"/>
      <c r="M180" s="16"/>
      <c r="O180" s="7"/>
      <c r="P180" s="7"/>
      <c r="Q180" s="16"/>
    </row>
    <row r="181" spans="1:17" ht="15.75" x14ac:dyDescent="0.25">
      <c r="A181" s="30"/>
      <c r="B181" s="35" t="s">
        <v>25</v>
      </c>
      <c r="C181" s="30"/>
      <c r="D181" s="36">
        <f>SUM(D176:D180)</f>
        <v>3.1470000000000002</v>
      </c>
      <c r="E181" s="36"/>
      <c r="F181" s="36">
        <f>SUM(F176:F180)</f>
        <v>2745</v>
      </c>
      <c r="G181" s="15">
        <f>F181*8</f>
        <v>21960</v>
      </c>
      <c r="H181" s="15">
        <f>ROUND(F181*0.2359,0)</f>
        <v>648</v>
      </c>
      <c r="I181" s="15">
        <v>0</v>
      </c>
      <c r="J181" s="15">
        <f>I181*8</f>
        <v>0</v>
      </c>
      <c r="K181" s="15">
        <f>ROUND(I181*0.2359,0)</f>
        <v>0</v>
      </c>
      <c r="L181" s="16">
        <f>G181+J181</f>
        <v>21960</v>
      </c>
      <c r="M181" s="16">
        <f>H181+K181</f>
        <v>648</v>
      </c>
      <c r="O181" s="7">
        <f>ROUND((F181+I181)*12*0.02,0)</f>
        <v>659</v>
      </c>
      <c r="P181" s="7">
        <f>ROUND(O181*0.2359,0)</f>
        <v>155</v>
      </c>
      <c r="Q181" s="16">
        <f>(F181+H181+I181+K181)*8+O181+P181</f>
        <v>27958</v>
      </c>
    </row>
    <row r="182" spans="1:17" ht="15.75" x14ac:dyDescent="0.25">
      <c r="A182" s="121" t="s">
        <v>99</v>
      </c>
      <c r="B182" s="121"/>
      <c r="C182" s="121"/>
      <c r="D182" s="94"/>
      <c r="E182" s="94"/>
      <c r="F182" s="94"/>
      <c r="G182" s="76"/>
      <c r="H182" s="15"/>
      <c r="I182" s="15"/>
      <c r="J182" s="15"/>
      <c r="K182" s="15"/>
      <c r="L182" s="16"/>
      <c r="M182" s="16"/>
      <c r="O182" s="7"/>
      <c r="P182" s="7"/>
      <c r="Q182" s="16"/>
    </row>
    <row r="183" spans="1:17" ht="15.75" x14ac:dyDescent="0.25">
      <c r="A183" s="118" t="s">
        <v>53</v>
      </c>
      <c r="B183" s="119"/>
      <c r="C183" s="119"/>
      <c r="D183" s="6"/>
      <c r="E183" s="6"/>
      <c r="F183" s="6"/>
      <c r="G183" s="15"/>
      <c r="H183" s="15"/>
      <c r="I183" s="15"/>
      <c r="J183" s="15"/>
      <c r="K183" s="15"/>
      <c r="L183" s="16"/>
      <c r="M183" s="16"/>
      <c r="O183" s="7"/>
      <c r="P183" s="7"/>
      <c r="Q183" s="16"/>
    </row>
    <row r="184" spans="1:17" ht="15.75" x14ac:dyDescent="0.25">
      <c r="A184" s="38">
        <v>1</v>
      </c>
      <c r="B184" s="29" t="s">
        <v>8</v>
      </c>
      <c r="C184" s="8" t="s">
        <v>9</v>
      </c>
      <c r="D184" s="8">
        <v>0.25</v>
      </c>
      <c r="E184" s="8">
        <v>919</v>
      </c>
      <c r="F184" s="8">
        <f>ROUND(D184*E184,0)</f>
        <v>230</v>
      </c>
      <c r="G184" s="15"/>
      <c r="H184" s="15"/>
      <c r="I184" s="15"/>
      <c r="J184" s="15"/>
      <c r="K184" s="15"/>
      <c r="L184" s="16"/>
      <c r="M184" s="16"/>
      <c r="O184" s="7"/>
      <c r="P184" s="7"/>
      <c r="Q184" s="16"/>
    </row>
    <row r="185" spans="1:17" ht="15.75" x14ac:dyDescent="0.25">
      <c r="A185" s="8">
        <v>2</v>
      </c>
      <c r="B185" s="12" t="s">
        <v>33</v>
      </c>
      <c r="C185" s="8" t="s">
        <v>13</v>
      </c>
      <c r="D185" s="8">
        <v>0.5</v>
      </c>
      <c r="E185" s="8">
        <v>830</v>
      </c>
      <c r="F185" s="8">
        <f>ROUND(D185*E185,0)</f>
        <v>415</v>
      </c>
      <c r="G185" s="15"/>
      <c r="H185" s="15"/>
      <c r="I185" s="15"/>
      <c r="J185" s="15"/>
      <c r="K185" s="15"/>
      <c r="L185" s="16"/>
      <c r="M185" s="16"/>
      <c r="O185" s="7"/>
      <c r="P185" s="7"/>
      <c r="Q185" s="16"/>
    </row>
    <row r="186" spans="1:17" ht="15.75" x14ac:dyDescent="0.25">
      <c r="A186" s="8"/>
      <c r="B186" s="17" t="s">
        <v>25</v>
      </c>
      <c r="C186" s="4"/>
      <c r="D186" s="4">
        <f>SUM(D184:D185)</f>
        <v>0.75</v>
      </c>
      <c r="E186" s="4"/>
      <c r="F186" s="4">
        <f>SUM(F184:F185)</f>
        <v>645</v>
      </c>
      <c r="G186" s="15">
        <f>F186*8</f>
        <v>5160</v>
      </c>
      <c r="H186" s="15">
        <f>ROUND(F186*0.2359,0)</f>
        <v>152</v>
      </c>
      <c r="I186" s="15"/>
      <c r="J186" s="15">
        <f>I186*8</f>
        <v>0</v>
      </c>
      <c r="K186" s="15">
        <f>ROUND(I186*0.2359,0)</f>
        <v>0</v>
      </c>
      <c r="L186" s="16">
        <f>G186+J186</f>
        <v>5160</v>
      </c>
      <c r="M186" s="16">
        <f>H186+K186</f>
        <v>152</v>
      </c>
      <c r="O186" s="7">
        <f>ROUND((F186+I186)*12*0.02,0)</f>
        <v>155</v>
      </c>
      <c r="P186" s="7">
        <f>ROUND(O186*0.2359,0)</f>
        <v>37</v>
      </c>
      <c r="Q186" s="16">
        <f>(F186+H186+I186+K186)*8+O186+P186</f>
        <v>6568</v>
      </c>
    </row>
    <row r="187" spans="1:17" ht="15.75" customHeight="1" x14ac:dyDescent="0.25">
      <c r="A187" s="114" t="s">
        <v>54</v>
      </c>
      <c r="B187" s="115"/>
      <c r="C187" s="115"/>
      <c r="D187" s="115"/>
      <c r="E187" s="115"/>
      <c r="F187" s="124"/>
      <c r="G187" s="15"/>
      <c r="H187" s="15"/>
      <c r="I187" s="15"/>
      <c r="J187" s="15"/>
      <c r="K187" s="15"/>
      <c r="L187" s="16"/>
      <c r="M187" s="16"/>
      <c r="O187" s="7"/>
      <c r="P187" s="7"/>
      <c r="Q187" s="16"/>
    </row>
    <row r="188" spans="1:17" ht="15.75" x14ac:dyDescent="0.25">
      <c r="A188" s="8">
        <v>1</v>
      </c>
      <c r="B188" s="12" t="s">
        <v>17</v>
      </c>
      <c r="C188" s="8" t="s">
        <v>18</v>
      </c>
      <c r="D188" s="8">
        <v>1</v>
      </c>
      <c r="E188" s="8">
        <v>1219</v>
      </c>
      <c r="F188" s="8">
        <f t="shared" ref="F188:F193" si="23">ROUND(D188*E188,0)</f>
        <v>1219</v>
      </c>
      <c r="G188" s="15"/>
      <c r="H188" s="15"/>
      <c r="I188" s="15"/>
      <c r="J188" s="15"/>
      <c r="K188" s="15"/>
      <c r="L188" s="16"/>
      <c r="M188" s="16"/>
      <c r="O188" s="7"/>
      <c r="P188" s="7"/>
      <c r="Q188" s="16"/>
    </row>
    <row r="189" spans="1:17" ht="15.75" x14ac:dyDescent="0.25">
      <c r="A189" s="8">
        <v>2</v>
      </c>
      <c r="B189" s="12" t="s">
        <v>36</v>
      </c>
      <c r="C189" s="8" t="s">
        <v>37</v>
      </c>
      <c r="D189" s="8">
        <v>0.7</v>
      </c>
      <c r="E189" s="8">
        <v>919</v>
      </c>
      <c r="F189" s="8">
        <f t="shared" si="23"/>
        <v>643</v>
      </c>
      <c r="G189" s="15"/>
      <c r="H189" s="15"/>
      <c r="I189" s="15"/>
      <c r="J189" s="15"/>
      <c r="K189" s="15"/>
      <c r="L189" s="16"/>
      <c r="M189" s="16"/>
      <c r="O189" s="7"/>
      <c r="P189" s="7"/>
      <c r="Q189" s="16"/>
    </row>
    <row r="190" spans="1:17" ht="15.75" x14ac:dyDescent="0.25">
      <c r="A190" s="8">
        <v>3</v>
      </c>
      <c r="B190" s="12" t="s">
        <v>55</v>
      </c>
      <c r="C190" s="8" t="s">
        <v>20</v>
      </c>
      <c r="D190" s="81">
        <v>6.84</v>
      </c>
      <c r="E190" s="8">
        <v>872</v>
      </c>
      <c r="F190" s="8">
        <f t="shared" si="23"/>
        <v>5964</v>
      </c>
      <c r="G190" s="15"/>
      <c r="H190" s="15"/>
      <c r="I190" s="15"/>
      <c r="J190" s="15"/>
      <c r="K190" s="15"/>
      <c r="L190" s="16"/>
      <c r="M190" s="16"/>
      <c r="N190">
        <v>6.49</v>
      </c>
      <c r="O190" s="7"/>
      <c r="P190" s="7"/>
      <c r="Q190" s="16"/>
    </row>
    <row r="191" spans="1:17" ht="15.75" x14ac:dyDescent="0.25">
      <c r="A191" s="8">
        <v>4</v>
      </c>
      <c r="B191" s="12" t="s">
        <v>21</v>
      </c>
      <c r="C191" s="8" t="s">
        <v>22</v>
      </c>
      <c r="D191" s="8">
        <v>1.05</v>
      </c>
      <c r="E191" s="8">
        <v>872</v>
      </c>
      <c r="F191" s="8">
        <f t="shared" si="23"/>
        <v>916</v>
      </c>
      <c r="G191" s="15"/>
      <c r="H191" s="15"/>
      <c r="I191" s="15"/>
      <c r="J191" s="15"/>
      <c r="K191" s="15"/>
      <c r="L191" s="16"/>
      <c r="M191" s="16"/>
      <c r="O191" s="7"/>
      <c r="P191" s="7"/>
      <c r="Q191" s="16"/>
    </row>
    <row r="192" spans="1:17" ht="15.75" x14ac:dyDescent="0.25">
      <c r="A192" s="8">
        <v>5</v>
      </c>
      <c r="B192" s="12" t="s">
        <v>23</v>
      </c>
      <c r="C192" s="8" t="s">
        <v>24</v>
      </c>
      <c r="D192" s="8">
        <v>0.37</v>
      </c>
      <c r="E192" s="8">
        <v>830</v>
      </c>
      <c r="F192" s="8">
        <f t="shared" si="23"/>
        <v>307</v>
      </c>
      <c r="G192" s="15"/>
      <c r="H192" s="15"/>
      <c r="I192" s="15"/>
      <c r="J192" s="15"/>
      <c r="K192" s="15"/>
      <c r="L192" s="16"/>
      <c r="M192" s="16"/>
      <c r="O192" s="7"/>
      <c r="P192" s="7"/>
      <c r="Q192" s="16"/>
    </row>
    <row r="193" spans="1:17" ht="15.75" x14ac:dyDescent="0.25">
      <c r="A193" s="8">
        <v>6</v>
      </c>
      <c r="B193" s="12" t="s">
        <v>30</v>
      </c>
      <c r="C193" s="8" t="s">
        <v>31</v>
      </c>
      <c r="D193" s="81">
        <v>0.98</v>
      </c>
      <c r="E193" s="8">
        <v>872</v>
      </c>
      <c r="F193" s="8">
        <f t="shared" si="23"/>
        <v>855</v>
      </c>
      <c r="G193" s="15"/>
      <c r="H193" s="15"/>
      <c r="I193" s="15"/>
      <c r="J193" s="15"/>
      <c r="K193" s="15"/>
      <c r="L193" s="16"/>
      <c r="M193" s="16"/>
      <c r="N193">
        <v>0.8</v>
      </c>
      <c r="O193" s="7"/>
      <c r="P193" s="7"/>
      <c r="Q193" s="16"/>
    </row>
    <row r="194" spans="1:17" ht="15.75" x14ac:dyDescent="0.25">
      <c r="A194" s="22"/>
      <c r="B194" s="17" t="s">
        <v>25</v>
      </c>
      <c r="C194" s="8"/>
      <c r="D194" s="4">
        <f>SUM(D188:D193)</f>
        <v>10.94</v>
      </c>
      <c r="E194" s="4"/>
      <c r="F194" s="4">
        <f>SUM(F188:F193)</f>
        <v>9904</v>
      </c>
      <c r="G194" s="15">
        <f>F194*8</f>
        <v>79232</v>
      </c>
      <c r="H194" s="15">
        <f>ROUND(F194*0.2359,0)</f>
        <v>2336</v>
      </c>
      <c r="I194" s="15"/>
      <c r="J194" s="15">
        <f>I194*8</f>
        <v>0</v>
      </c>
      <c r="K194" s="15">
        <f>ROUND(I194*0.2359,0)</f>
        <v>0</v>
      </c>
      <c r="L194" s="16">
        <f>G194+J194</f>
        <v>79232</v>
      </c>
      <c r="M194" s="16">
        <f>H194+K194</f>
        <v>2336</v>
      </c>
      <c r="O194" s="7">
        <f>ROUND((F194+I194)*12*0.02,0)</f>
        <v>2377</v>
      </c>
      <c r="P194" s="7">
        <f>ROUND(O194*0.2359,0)</f>
        <v>561</v>
      </c>
      <c r="Q194" s="16">
        <f>(F194+H194+I194+K194)*8+O194+P194</f>
        <v>100858</v>
      </c>
    </row>
    <row r="195" spans="1:17" ht="15.75" x14ac:dyDescent="0.25">
      <c r="A195" s="121" t="s">
        <v>100</v>
      </c>
      <c r="B195" s="121"/>
      <c r="C195" s="121"/>
      <c r="D195" s="94"/>
      <c r="E195" s="94"/>
      <c r="F195" s="94"/>
      <c r="G195" s="76"/>
      <c r="H195" s="15"/>
      <c r="I195" s="15"/>
      <c r="J195" s="15"/>
      <c r="K195" s="15"/>
      <c r="L195" s="16"/>
      <c r="M195" s="16"/>
      <c r="O195" s="7"/>
      <c r="P195" s="7"/>
      <c r="Q195" s="16"/>
    </row>
    <row r="196" spans="1:17" ht="15.75" x14ac:dyDescent="0.25">
      <c r="A196" s="118" t="s">
        <v>56</v>
      </c>
      <c r="B196" s="119"/>
      <c r="C196" s="119"/>
      <c r="D196" s="6"/>
      <c r="E196" s="6"/>
      <c r="F196" s="6"/>
      <c r="G196" s="15"/>
      <c r="H196" s="15"/>
      <c r="I196" s="15"/>
      <c r="J196" s="15"/>
      <c r="K196" s="15"/>
      <c r="L196" s="16"/>
      <c r="M196" s="16"/>
      <c r="O196" s="7"/>
      <c r="P196" s="7"/>
      <c r="Q196" s="16"/>
    </row>
    <row r="197" spans="1:17" ht="15.75" x14ac:dyDescent="0.25">
      <c r="A197" s="8">
        <v>1</v>
      </c>
      <c r="B197" s="9" t="s">
        <v>7</v>
      </c>
      <c r="C197" s="8">
        <v>134508</v>
      </c>
      <c r="D197" s="8">
        <v>0</v>
      </c>
      <c r="E197" s="8">
        <v>1056</v>
      </c>
      <c r="F197" s="8">
        <f>ROUND(D197*E197,0)</f>
        <v>0</v>
      </c>
      <c r="G197" s="15"/>
      <c r="H197" s="15"/>
      <c r="I197" s="15"/>
      <c r="J197" s="15"/>
      <c r="K197" s="15"/>
      <c r="L197" s="16"/>
      <c r="M197" s="16"/>
      <c r="O197" s="7"/>
      <c r="P197" s="7"/>
      <c r="Q197" s="16"/>
    </row>
    <row r="198" spans="1:17" ht="15.75" x14ac:dyDescent="0.25">
      <c r="A198" s="8">
        <v>2</v>
      </c>
      <c r="B198" s="29" t="s">
        <v>8</v>
      </c>
      <c r="C198" s="8" t="s">
        <v>9</v>
      </c>
      <c r="D198" s="8">
        <v>0.3</v>
      </c>
      <c r="E198" s="8">
        <v>919</v>
      </c>
      <c r="F198" s="8">
        <f t="shared" ref="F198:F200" si="24">ROUND(D198*E198,0)</f>
        <v>276</v>
      </c>
      <c r="G198" s="15"/>
      <c r="H198" s="15"/>
      <c r="I198" s="15"/>
      <c r="J198" s="15"/>
      <c r="K198" s="15"/>
      <c r="L198" s="16"/>
      <c r="M198" s="16"/>
      <c r="O198" s="7"/>
      <c r="P198" s="7"/>
      <c r="Q198" s="16"/>
    </row>
    <row r="199" spans="1:17" ht="15.75" x14ac:dyDescent="0.25">
      <c r="A199" s="8">
        <v>3</v>
      </c>
      <c r="B199" s="12" t="s">
        <v>12</v>
      </c>
      <c r="C199" s="8">
        <v>234101</v>
      </c>
      <c r="D199" s="8">
        <v>1.534</v>
      </c>
      <c r="E199" s="8">
        <v>830</v>
      </c>
      <c r="F199" s="8">
        <f t="shared" si="24"/>
        <v>1273</v>
      </c>
      <c r="G199" s="15"/>
      <c r="H199" s="15"/>
      <c r="I199" s="15"/>
      <c r="J199" s="15"/>
      <c r="K199" s="15"/>
      <c r="L199" s="16"/>
      <c r="M199" s="16"/>
      <c r="O199" s="7"/>
      <c r="P199" s="7"/>
      <c r="Q199" s="16"/>
    </row>
    <row r="200" spans="1:17" ht="15.75" x14ac:dyDescent="0.25">
      <c r="A200" s="8">
        <v>4</v>
      </c>
      <c r="B200" s="9" t="s">
        <v>44</v>
      </c>
      <c r="C200" s="8" t="s">
        <v>45</v>
      </c>
      <c r="D200" s="8">
        <v>0.7</v>
      </c>
      <c r="E200" s="39">
        <v>830</v>
      </c>
      <c r="F200" s="8">
        <f t="shared" si="24"/>
        <v>581</v>
      </c>
      <c r="G200" s="15"/>
      <c r="H200" s="15"/>
      <c r="I200" s="15"/>
      <c r="J200" s="15"/>
      <c r="K200" s="15"/>
      <c r="L200" s="16"/>
      <c r="M200" s="16"/>
      <c r="O200" s="7"/>
      <c r="P200" s="7"/>
      <c r="Q200" s="16"/>
    </row>
    <row r="201" spans="1:17" ht="15.75" x14ac:dyDescent="0.25">
      <c r="A201" s="4"/>
      <c r="B201" s="14" t="s">
        <v>25</v>
      </c>
      <c r="C201" s="4"/>
      <c r="D201" s="4">
        <f>SUM(D197:D200)</f>
        <v>2.5339999999999998</v>
      </c>
      <c r="E201" s="4"/>
      <c r="F201" s="4">
        <f>SUM(F197:F200)</f>
        <v>2130</v>
      </c>
      <c r="G201" s="15">
        <f>F201*8</f>
        <v>17040</v>
      </c>
      <c r="H201" s="15">
        <f>ROUND(F201*0.2359,0)</f>
        <v>502</v>
      </c>
      <c r="I201" s="15"/>
      <c r="J201" s="15">
        <f>I201*8</f>
        <v>0</v>
      </c>
      <c r="K201" s="15">
        <f>ROUND(I201*0.2359,0)</f>
        <v>0</v>
      </c>
      <c r="L201" s="16">
        <f>G201+J201</f>
        <v>17040</v>
      </c>
      <c r="M201" s="16">
        <f>H201+K201</f>
        <v>502</v>
      </c>
      <c r="O201" s="7">
        <f>ROUND((F201+I201)*12*0.02,0)</f>
        <v>511</v>
      </c>
      <c r="P201" s="7">
        <f>ROUND(O201*0.2359,0)</f>
        <v>121</v>
      </c>
      <c r="Q201" s="16">
        <f>(F201+H201+I201+K201)*8+O201+P201</f>
        <v>21688</v>
      </c>
    </row>
    <row r="202" spans="1:17" ht="15.75" x14ac:dyDescent="0.25">
      <c r="A202" s="114" t="s">
        <v>110</v>
      </c>
      <c r="B202" s="115"/>
      <c r="C202" s="115"/>
      <c r="D202" s="6"/>
      <c r="E202" s="6"/>
      <c r="F202" s="6"/>
      <c r="G202" s="15"/>
      <c r="H202" s="15"/>
      <c r="I202" s="15"/>
      <c r="J202" s="15"/>
      <c r="K202" s="15"/>
      <c r="L202" s="16"/>
      <c r="M202" s="16"/>
      <c r="O202" s="7"/>
      <c r="P202" s="7"/>
      <c r="Q202" s="16"/>
    </row>
    <row r="203" spans="1:17" ht="15.75" x14ac:dyDescent="0.25">
      <c r="A203" s="38">
        <v>1</v>
      </c>
      <c r="B203" s="37" t="s">
        <v>36</v>
      </c>
      <c r="C203" s="31" t="s">
        <v>37</v>
      </c>
      <c r="D203" s="40">
        <v>0.1</v>
      </c>
      <c r="E203" s="39">
        <v>919</v>
      </c>
      <c r="F203" s="8">
        <f>ROUND(D203*E203,0)</f>
        <v>92</v>
      </c>
      <c r="G203" s="15"/>
      <c r="H203" s="15"/>
      <c r="I203" s="15"/>
      <c r="J203" s="15"/>
      <c r="K203" s="15"/>
      <c r="L203" s="16"/>
      <c r="M203" s="16"/>
      <c r="O203" s="7"/>
      <c r="P203" s="7"/>
      <c r="Q203" s="16"/>
    </row>
    <row r="204" spans="1:17" ht="15.75" x14ac:dyDescent="0.25">
      <c r="A204" s="38">
        <v>2</v>
      </c>
      <c r="B204" s="12" t="s">
        <v>19</v>
      </c>
      <c r="C204" s="8" t="s">
        <v>20</v>
      </c>
      <c r="D204" s="81">
        <v>1.66</v>
      </c>
      <c r="E204" s="8">
        <v>872</v>
      </c>
      <c r="F204" s="8">
        <f t="shared" ref="F204:F207" si="25">ROUND(D204*E204,0)</f>
        <v>1448</v>
      </c>
      <c r="G204" s="15"/>
      <c r="H204" s="15"/>
      <c r="I204" s="15"/>
      <c r="J204" s="15"/>
      <c r="K204" s="15"/>
      <c r="L204" s="16"/>
      <c r="M204" s="16"/>
      <c r="N204">
        <v>1.6519999999999999</v>
      </c>
      <c r="O204" s="7"/>
      <c r="P204" s="7"/>
      <c r="Q204" s="16"/>
    </row>
    <row r="205" spans="1:17" ht="15.75" x14ac:dyDescent="0.25">
      <c r="A205" s="38">
        <v>3</v>
      </c>
      <c r="B205" s="12" t="s">
        <v>21</v>
      </c>
      <c r="C205" s="8" t="s">
        <v>22</v>
      </c>
      <c r="D205" s="8">
        <v>0.25</v>
      </c>
      <c r="E205" s="8">
        <v>872</v>
      </c>
      <c r="F205" s="8">
        <f t="shared" si="25"/>
        <v>218</v>
      </c>
      <c r="G205" s="15"/>
      <c r="H205" s="15"/>
      <c r="I205" s="15"/>
      <c r="J205" s="15"/>
      <c r="K205" s="15"/>
      <c r="L205" s="16"/>
      <c r="M205" s="16"/>
      <c r="O205" s="7"/>
      <c r="P205" s="7"/>
      <c r="Q205" s="16"/>
    </row>
    <row r="206" spans="1:17" ht="15.75" x14ac:dyDescent="0.25">
      <c r="A206" s="38">
        <v>4</v>
      </c>
      <c r="B206" s="80" t="s">
        <v>30</v>
      </c>
      <c r="C206" s="81" t="s">
        <v>31</v>
      </c>
      <c r="D206" s="81">
        <v>0.125</v>
      </c>
      <c r="E206" s="81">
        <v>872</v>
      </c>
      <c r="F206" s="81">
        <f t="shared" si="25"/>
        <v>109</v>
      </c>
      <c r="G206" s="15"/>
      <c r="H206" s="15"/>
      <c r="I206" s="15"/>
      <c r="J206" s="15"/>
      <c r="K206" s="15"/>
      <c r="L206" s="16"/>
      <c r="M206" s="16"/>
      <c r="N206">
        <v>0</v>
      </c>
      <c r="O206" s="7"/>
      <c r="P206" s="7"/>
      <c r="Q206" s="16"/>
    </row>
    <row r="207" spans="1:17" ht="15.75" x14ac:dyDescent="0.25">
      <c r="A207" s="38">
        <v>5</v>
      </c>
      <c r="B207" s="12" t="s">
        <v>23</v>
      </c>
      <c r="C207" s="8" t="s">
        <v>24</v>
      </c>
      <c r="D207" s="8">
        <v>9.5000000000000001E-2</v>
      </c>
      <c r="E207" s="8">
        <v>830</v>
      </c>
      <c r="F207" s="8">
        <f t="shared" si="25"/>
        <v>79</v>
      </c>
      <c r="G207" s="15"/>
      <c r="H207" s="15"/>
      <c r="I207" s="15"/>
      <c r="J207" s="15"/>
      <c r="K207" s="15"/>
      <c r="L207" s="16"/>
      <c r="M207" s="16"/>
      <c r="O207" s="7"/>
      <c r="P207" s="7"/>
      <c r="Q207" s="16"/>
    </row>
    <row r="208" spans="1:17" ht="15.75" x14ac:dyDescent="0.25">
      <c r="A208" s="22"/>
      <c r="B208" s="14" t="s">
        <v>25</v>
      </c>
      <c r="C208" s="8"/>
      <c r="D208" s="19">
        <f>SUM(D203:D207)</f>
        <v>2.23</v>
      </c>
      <c r="E208" s="8"/>
      <c r="F208" s="19">
        <f>SUM(F203:F207)</f>
        <v>1946</v>
      </c>
      <c r="G208" s="15">
        <f>F208*8</f>
        <v>15568</v>
      </c>
      <c r="H208" s="15">
        <f>ROUND(F208*0.2359,0)</f>
        <v>459</v>
      </c>
      <c r="I208" s="15">
        <v>74.12</v>
      </c>
      <c r="J208" s="15">
        <f>I208*8</f>
        <v>592.96</v>
      </c>
      <c r="K208" s="15">
        <f>ROUND(I208*0.2359,0)</f>
        <v>17</v>
      </c>
      <c r="L208" s="16">
        <f>G208+J208</f>
        <v>16160.96</v>
      </c>
      <c r="M208" s="16">
        <f>H208+K208</f>
        <v>476</v>
      </c>
      <c r="O208" s="7">
        <f>ROUND((F208+I208)*12*0.02,0)</f>
        <v>485</v>
      </c>
      <c r="P208" s="7">
        <f>ROUND(O208*0.2359,0)</f>
        <v>114</v>
      </c>
      <c r="Q208" s="16">
        <f>(F208+H208+I208+K208)*8+O208+P208</f>
        <v>20567.96</v>
      </c>
    </row>
    <row r="209" spans="1:17" ht="15.75" x14ac:dyDescent="0.25">
      <c r="A209" s="121" t="s">
        <v>101</v>
      </c>
      <c r="B209" s="121"/>
      <c r="C209" s="121"/>
      <c r="D209" s="94"/>
      <c r="E209" s="94"/>
      <c r="F209" s="94"/>
      <c r="G209" s="76"/>
      <c r="H209" s="15"/>
      <c r="I209" s="15"/>
      <c r="J209" s="15"/>
      <c r="K209" s="15"/>
      <c r="L209" s="16"/>
      <c r="M209" s="16"/>
      <c r="O209" s="7"/>
      <c r="P209" s="7"/>
      <c r="Q209" s="16"/>
    </row>
    <row r="210" spans="1:17" ht="15.75" x14ac:dyDescent="0.25">
      <c r="A210" s="118" t="s">
        <v>102</v>
      </c>
      <c r="B210" s="119"/>
      <c r="C210" s="119"/>
      <c r="D210" s="6"/>
      <c r="E210" s="6"/>
      <c r="F210" s="6"/>
      <c r="G210" s="15"/>
      <c r="H210" s="15"/>
      <c r="I210" s="15"/>
      <c r="J210" s="15"/>
      <c r="K210" s="15"/>
      <c r="L210" s="16"/>
      <c r="M210" s="16"/>
      <c r="O210" s="7"/>
      <c r="P210" s="7"/>
      <c r="Q210" s="16"/>
    </row>
    <row r="211" spans="1:17" ht="31.5" x14ac:dyDescent="0.25">
      <c r="A211" s="41">
        <v>1</v>
      </c>
      <c r="B211" s="20" t="s">
        <v>57</v>
      </c>
      <c r="C211" s="8" t="s">
        <v>11</v>
      </c>
      <c r="D211" s="8">
        <v>0.68799999999999994</v>
      </c>
      <c r="E211" s="8">
        <v>989</v>
      </c>
      <c r="F211" s="8">
        <f>ROUND(D211*E211,0)</f>
        <v>680</v>
      </c>
      <c r="G211" s="15"/>
      <c r="H211" s="15"/>
      <c r="I211" s="15"/>
      <c r="J211" s="15"/>
      <c r="K211" s="15"/>
      <c r="L211" s="16"/>
      <c r="M211" s="16"/>
      <c r="O211" s="7"/>
      <c r="P211" s="7"/>
      <c r="Q211" s="16"/>
    </row>
    <row r="212" spans="1:17" ht="31.5" x14ac:dyDescent="0.25">
      <c r="A212" s="41">
        <v>2</v>
      </c>
      <c r="B212" s="20" t="s">
        <v>58</v>
      </c>
      <c r="C212" s="24" t="s">
        <v>45</v>
      </c>
      <c r="D212" s="8">
        <v>1</v>
      </c>
      <c r="E212" s="8">
        <v>900</v>
      </c>
      <c r="F212" s="8">
        <f>ROUND(D212*E212,0)</f>
        <v>900</v>
      </c>
      <c r="G212" s="15"/>
      <c r="H212" s="15"/>
      <c r="I212" s="15"/>
      <c r="J212" s="15"/>
      <c r="K212" s="15"/>
      <c r="L212" s="16"/>
      <c r="M212" s="16"/>
      <c r="O212" s="7"/>
      <c r="P212" s="7"/>
      <c r="Q212" s="16"/>
    </row>
    <row r="213" spans="1:17" ht="15.75" x14ac:dyDescent="0.25">
      <c r="A213" s="41"/>
      <c r="B213" s="21" t="s">
        <v>25</v>
      </c>
      <c r="C213" s="4"/>
      <c r="D213" s="4">
        <f t="shared" ref="D213" si="26">SUM(D211:D212)</f>
        <v>1.6879999999999999</v>
      </c>
      <c r="E213" s="4"/>
      <c r="F213" s="4">
        <f t="shared" ref="F213" si="27">SUM(F211:F212)</f>
        <v>1580</v>
      </c>
      <c r="G213" s="15">
        <f>F213*8</f>
        <v>12640</v>
      </c>
      <c r="H213" s="15">
        <f>ROUND(F213*0.2359,0)</f>
        <v>373</v>
      </c>
      <c r="I213" s="15">
        <v>0</v>
      </c>
      <c r="J213" s="15">
        <f>I213*8</f>
        <v>0</v>
      </c>
      <c r="K213" s="15">
        <f>ROUND(I213*0.2359,0)</f>
        <v>0</v>
      </c>
      <c r="L213" s="16">
        <f>G213+J213</f>
        <v>12640</v>
      </c>
      <c r="M213" s="16">
        <f>H213+K213</f>
        <v>373</v>
      </c>
      <c r="O213" s="7">
        <f>ROUND((F213+I213)*12*0.02,0)</f>
        <v>379</v>
      </c>
      <c r="P213" s="7">
        <f>ROUND(O213*0.2359,0)</f>
        <v>89</v>
      </c>
      <c r="Q213" s="110">
        <f>(F213+H213+I213+K213)*4+O213+P213</f>
        <v>8280</v>
      </c>
    </row>
    <row r="214" spans="1:17" ht="15.75" customHeight="1" x14ac:dyDescent="0.25">
      <c r="A214" s="114" t="s">
        <v>59</v>
      </c>
      <c r="B214" s="115"/>
      <c r="C214" s="115"/>
      <c r="D214" s="6"/>
      <c r="E214" s="6"/>
      <c r="F214" s="6"/>
      <c r="G214" s="15"/>
      <c r="H214" s="15"/>
      <c r="I214" s="15"/>
      <c r="J214" s="15"/>
      <c r="K214" s="15"/>
      <c r="L214" s="16"/>
      <c r="M214" s="16"/>
      <c r="O214" s="7"/>
      <c r="P214" s="7"/>
      <c r="Q214" s="16"/>
    </row>
    <row r="215" spans="1:17" ht="15.75" x14ac:dyDescent="0.25">
      <c r="A215" s="41">
        <v>1</v>
      </c>
      <c r="B215" s="20" t="s">
        <v>42</v>
      </c>
      <c r="C215" s="24" t="s">
        <v>60</v>
      </c>
      <c r="D215" s="8">
        <v>1</v>
      </c>
      <c r="E215" s="8">
        <v>950</v>
      </c>
      <c r="F215" s="8">
        <f>ROUND(D215*E215,0)</f>
        <v>950</v>
      </c>
      <c r="G215" s="15"/>
      <c r="H215" s="15"/>
      <c r="I215" s="15"/>
      <c r="J215" s="15"/>
      <c r="K215" s="15"/>
      <c r="L215" s="16"/>
      <c r="M215" s="16"/>
      <c r="O215" s="7"/>
      <c r="P215" s="7"/>
      <c r="Q215" s="16"/>
    </row>
    <row r="216" spans="1:17" ht="15.75" x14ac:dyDescent="0.25">
      <c r="A216" s="41">
        <v>2</v>
      </c>
      <c r="B216" s="20" t="s">
        <v>10</v>
      </c>
      <c r="C216" s="24" t="s">
        <v>11</v>
      </c>
      <c r="D216" s="8">
        <v>0.51300000000000001</v>
      </c>
      <c r="E216" s="8">
        <v>989</v>
      </c>
      <c r="F216" s="8">
        <f>ROUND(D216*E216,0)</f>
        <v>507</v>
      </c>
      <c r="G216" s="15"/>
      <c r="H216" s="15"/>
      <c r="I216" s="15"/>
      <c r="J216" s="15"/>
      <c r="K216" s="15"/>
      <c r="L216" s="16"/>
      <c r="M216" s="16"/>
      <c r="O216" s="7"/>
      <c r="P216" s="7"/>
      <c r="Q216" s="16"/>
    </row>
    <row r="217" spans="1:17" ht="15.75" x14ac:dyDescent="0.25">
      <c r="A217" s="41"/>
      <c r="B217" s="21" t="s">
        <v>25</v>
      </c>
      <c r="C217" s="27"/>
      <c r="D217" s="27">
        <f>SUM(D215:D216)</f>
        <v>1.5129999999999999</v>
      </c>
      <c r="E217" s="27"/>
      <c r="F217" s="27">
        <f>SUM(F215:F216)</f>
        <v>1457</v>
      </c>
      <c r="G217" s="15">
        <f>F217*8</f>
        <v>11656</v>
      </c>
      <c r="H217" s="15">
        <f>ROUND(F217*0.2359,0)</f>
        <v>344</v>
      </c>
      <c r="I217" s="15">
        <v>0</v>
      </c>
      <c r="J217" s="15">
        <f>I217*8</f>
        <v>0</v>
      </c>
      <c r="K217" s="15">
        <f>ROUND(I217*0.2359,0)</f>
        <v>0</v>
      </c>
      <c r="L217" s="16">
        <f>G217+J217</f>
        <v>11656</v>
      </c>
      <c r="M217" s="16">
        <f>H217+K217</f>
        <v>344</v>
      </c>
      <c r="O217" s="7">
        <f>ROUND((F217+I217)*12*0.02,0)</f>
        <v>350</v>
      </c>
      <c r="P217" s="7">
        <f>ROUND(O217*0.2359,0)</f>
        <v>83</v>
      </c>
      <c r="Q217" s="110">
        <f>(F217+H217+I217+K217)*4+O217+P217</f>
        <v>7637</v>
      </c>
    </row>
    <row r="218" spans="1:17" ht="15.75" customHeight="1" x14ac:dyDescent="0.25">
      <c r="A218" s="114" t="s">
        <v>103</v>
      </c>
      <c r="B218" s="115"/>
      <c r="C218" s="115"/>
      <c r="D218" s="115"/>
      <c r="E218" s="115"/>
      <c r="F218" s="124"/>
      <c r="G218" s="15"/>
      <c r="H218" s="15"/>
      <c r="I218" s="15"/>
      <c r="J218" s="15"/>
      <c r="K218" s="15"/>
      <c r="L218" s="16"/>
      <c r="M218" s="16"/>
      <c r="O218" s="7"/>
      <c r="P218" s="7"/>
      <c r="Q218" s="16"/>
    </row>
    <row r="219" spans="1:17" ht="15.75" x14ac:dyDescent="0.25">
      <c r="A219" s="42">
        <v>1</v>
      </c>
      <c r="B219" s="20" t="s">
        <v>17</v>
      </c>
      <c r="C219" s="24" t="s">
        <v>18</v>
      </c>
      <c r="D219" s="8">
        <v>1</v>
      </c>
      <c r="E219" s="8">
        <v>1239</v>
      </c>
      <c r="F219" s="8">
        <f>ROUND(D219*E219,0)</f>
        <v>1239</v>
      </c>
      <c r="G219" s="15"/>
      <c r="H219" s="15"/>
      <c r="I219" s="15"/>
      <c r="J219" s="15"/>
      <c r="K219" s="15"/>
      <c r="L219" s="16"/>
      <c r="M219" s="16"/>
      <c r="O219" s="7"/>
      <c r="P219" s="7"/>
      <c r="Q219" s="16"/>
    </row>
    <row r="220" spans="1:17" ht="15.75" x14ac:dyDescent="0.25">
      <c r="A220" s="42">
        <v>2</v>
      </c>
      <c r="B220" s="20" t="s">
        <v>36</v>
      </c>
      <c r="C220" s="24" t="s">
        <v>37</v>
      </c>
      <c r="D220" s="8">
        <v>0.5</v>
      </c>
      <c r="E220" s="8">
        <v>989</v>
      </c>
      <c r="F220" s="8">
        <f t="shared" ref="F220:F224" si="28">ROUND(D220*E220,0)</f>
        <v>495</v>
      </c>
      <c r="G220" s="15"/>
      <c r="H220" s="15"/>
      <c r="I220" s="15"/>
      <c r="J220" s="15"/>
      <c r="K220" s="15"/>
      <c r="L220" s="16"/>
      <c r="M220" s="16"/>
      <c r="O220" s="7"/>
      <c r="P220" s="7"/>
      <c r="Q220" s="16"/>
    </row>
    <row r="221" spans="1:17" ht="15.75" x14ac:dyDescent="0.25">
      <c r="A221" s="42">
        <v>3</v>
      </c>
      <c r="B221" s="20" t="s">
        <v>19</v>
      </c>
      <c r="C221" s="24" t="s">
        <v>20</v>
      </c>
      <c r="D221" s="8">
        <v>6.3150000000000004</v>
      </c>
      <c r="E221" s="8">
        <v>942</v>
      </c>
      <c r="F221" s="8">
        <f t="shared" si="28"/>
        <v>5949</v>
      </c>
      <c r="G221" s="15"/>
      <c r="H221" s="15"/>
      <c r="I221" s="15"/>
      <c r="J221" s="15"/>
      <c r="K221" s="15"/>
      <c r="L221" s="16"/>
      <c r="M221" s="16"/>
      <c r="O221" s="7"/>
      <c r="P221" s="7"/>
      <c r="Q221" s="16"/>
    </row>
    <row r="222" spans="1:17" ht="15.75" x14ac:dyDescent="0.25">
      <c r="A222" s="42">
        <v>4</v>
      </c>
      <c r="B222" s="20" t="s">
        <v>21</v>
      </c>
      <c r="C222" s="24" t="s">
        <v>22</v>
      </c>
      <c r="D222" s="8">
        <v>0.75</v>
      </c>
      <c r="E222" s="8">
        <v>942</v>
      </c>
      <c r="F222" s="8">
        <f t="shared" si="28"/>
        <v>707</v>
      </c>
      <c r="G222" s="15"/>
      <c r="H222" s="15"/>
      <c r="I222" s="15"/>
      <c r="J222" s="15"/>
      <c r="K222" s="15"/>
      <c r="L222" s="16"/>
      <c r="M222" s="16"/>
      <c r="O222" s="7"/>
      <c r="P222" s="7"/>
      <c r="Q222" s="16"/>
    </row>
    <row r="223" spans="1:17" ht="15.75" x14ac:dyDescent="0.25">
      <c r="A223" s="42">
        <v>5</v>
      </c>
      <c r="B223" s="20" t="s">
        <v>30</v>
      </c>
      <c r="C223" s="24" t="s">
        <v>31</v>
      </c>
      <c r="D223" s="81">
        <v>0.625</v>
      </c>
      <c r="E223" s="8">
        <v>942</v>
      </c>
      <c r="F223" s="8">
        <f t="shared" si="28"/>
        <v>589</v>
      </c>
      <c r="G223" s="15"/>
      <c r="H223" s="15"/>
      <c r="I223" s="15"/>
      <c r="J223" s="15"/>
      <c r="K223" s="15"/>
      <c r="L223" s="16"/>
      <c r="M223" s="16"/>
      <c r="N223">
        <v>0.34</v>
      </c>
      <c r="O223" s="7"/>
      <c r="P223" s="7"/>
      <c r="Q223" s="16"/>
    </row>
    <row r="224" spans="1:17" ht="15.75" x14ac:dyDescent="0.25">
      <c r="A224" s="42">
        <v>6</v>
      </c>
      <c r="B224" s="20" t="s">
        <v>23</v>
      </c>
      <c r="C224" s="24" t="s">
        <v>24</v>
      </c>
      <c r="D224" s="8">
        <v>0.28000000000000003</v>
      </c>
      <c r="E224" s="8">
        <v>900</v>
      </c>
      <c r="F224" s="8">
        <f t="shared" si="28"/>
        <v>252</v>
      </c>
      <c r="G224" s="15"/>
      <c r="H224" s="15"/>
      <c r="I224" s="15"/>
      <c r="J224" s="15"/>
      <c r="K224" s="15"/>
      <c r="L224" s="16"/>
      <c r="M224" s="16"/>
      <c r="O224" s="7"/>
      <c r="P224" s="7"/>
      <c r="Q224" s="16"/>
    </row>
    <row r="225" spans="1:17" ht="15.75" x14ac:dyDescent="0.25">
      <c r="A225" s="42"/>
      <c r="B225" s="21" t="s">
        <v>25</v>
      </c>
      <c r="C225" s="24"/>
      <c r="D225" s="4">
        <f>SUM(D219:D224)</f>
        <v>9.4700000000000006</v>
      </c>
      <c r="E225" s="4"/>
      <c r="F225" s="4">
        <f>SUM(F219:F224)</f>
        <v>9231</v>
      </c>
      <c r="G225" s="15">
        <f>F225*8</f>
        <v>73848</v>
      </c>
      <c r="H225" s="15">
        <f>ROUND(F225*0.2359,0)</f>
        <v>2178</v>
      </c>
      <c r="I225" s="15"/>
      <c r="J225" s="15">
        <f>I225*8</f>
        <v>0</v>
      </c>
      <c r="K225" s="15">
        <f>ROUND(I225*0.2359,0)</f>
        <v>0</v>
      </c>
      <c r="L225" s="16">
        <f>G225+J225</f>
        <v>73848</v>
      </c>
      <c r="M225" s="16">
        <f>H225+K225</f>
        <v>2178</v>
      </c>
      <c r="O225" s="7">
        <f>ROUND((F225+I225)*12*0.02,0)</f>
        <v>2215</v>
      </c>
      <c r="P225" s="7">
        <f>ROUND(O225*0.2359,0)</f>
        <v>523</v>
      </c>
      <c r="Q225" s="110">
        <f>(F225+H225+I225+K225)*4+O225+P225</f>
        <v>48374</v>
      </c>
    </row>
    <row r="226" spans="1:17" ht="15.75" customHeight="1" x14ac:dyDescent="0.25">
      <c r="A226" s="114" t="s">
        <v>104</v>
      </c>
      <c r="B226" s="115"/>
      <c r="C226" s="115"/>
      <c r="D226" s="115"/>
      <c r="E226" s="115"/>
      <c r="F226" s="6"/>
      <c r="G226" s="15"/>
      <c r="H226" s="15"/>
      <c r="I226" s="15"/>
      <c r="J226" s="15"/>
      <c r="K226" s="15"/>
      <c r="L226" s="16"/>
      <c r="M226" s="16"/>
      <c r="O226" s="7"/>
      <c r="P226" s="7"/>
      <c r="Q226" s="16"/>
    </row>
    <row r="227" spans="1:17" ht="15.75" x14ac:dyDescent="0.25">
      <c r="A227" s="42">
        <v>1</v>
      </c>
      <c r="B227" s="43" t="s">
        <v>17</v>
      </c>
      <c r="C227" s="44" t="s">
        <v>18</v>
      </c>
      <c r="D227" s="45">
        <v>1</v>
      </c>
      <c r="E227" s="45">
        <v>1368</v>
      </c>
      <c r="F227" s="45">
        <f>ROUND(D227*E227,0)</f>
        <v>1368</v>
      </c>
      <c r="G227" s="15"/>
      <c r="H227" s="15"/>
      <c r="I227" s="15"/>
      <c r="J227" s="15"/>
      <c r="K227" s="15"/>
      <c r="L227" s="16"/>
      <c r="M227" s="16"/>
      <c r="O227" s="7"/>
      <c r="P227" s="7"/>
      <c r="Q227" s="16"/>
    </row>
    <row r="228" spans="1:17" ht="15.75" x14ac:dyDescent="0.25">
      <c r="A228" s="42">
        <v>2</v>
      </c>
      <c r="B228" s="43" t="s">
        <v>36</v>
      </c>
      <c r="C228" s="44" t="s">
        <v>37</v>
      </c>
      <c r="D228" s="45">
        <v>1</v>
      </c>
      <c r="E228" s="45">
        <v>989</v>
      </c>
      <c r="F228" s="45">
        <f t="shared" ref="F228:F232" si="29">ROUND(D228*E228,0)</f>
        <v>989</v>
      </c>
      <c r="G228" s="15"/>
      <c r="H228" s="15"/>
      <c r="I228" s="15"/>
      <c r="J228" s="15"/>
      <c r="K228" s="15"/>
      <c r="L228" s="16"/>
      <c r="M228" s="16"/>
      <c r="O228" s="7"/>
      <c r="P228" s="7"/>
      <c r="Q228" s="16"/>
    </row>
    <row r="229" spans="1:17" ht="15.75" x14ac:dyDescent="0.25">
      <c r="A229" s="42">
        <v>3</v>
      </c>
      <c r="B229" s="43" t="s">
        <v>55</v>
      </c>
      <c r="C229" s="44" t="s">
        <v>20</v>
      </c>
      <c r="D229" s="92">
        <v>13</v>
      </c>
      <c r="E229" s="45">
        <v>942</v>
      </c>
      <c r="F229" s="45">
        <f t="shared" si="29"/>
        <v>12246</v>
      </c>
      <c r="G229" s="15"/>
      <c r="H229" s="15"/>
      <c r="I229" s="15"/>
      <c r="J229" s="15"/>
      <c r="K229" s="15"/>
      <c r="L229" s="16"/>
      <c r="M229" s="16"/>
      <c r="N229">
        <v>12.615</v>
      </c>
      <c r="O229" s="7"/>
      <c r="P229" s="7"/>
      <c r="Q229" s="16"/>
    </row>
    <row r="230" spans="1:17" ht="15.75" x14ac:dyDescent="0.25">
      <c r="A230" s="42">
        <v>4</v>
      </c>
      <c r="B230" s="43" t="s">
        <v>21</v>
      </c>
      <c r="C230" s="44" t="s">
        <v>22</v>
      </c>
      <c r="D230" s="92">
        <v>1.1200000000000001</v>
      </c>
      <c r="E230" s="45">
        <v>942</v>
      </c>
      <c r="F230" s="45">
        <f t="shared" si="29"/>
        <v>1055</v>
      </c>
      <c r="G230" s="15"/>
      <c r="H230" s="15"/>
      <c r="I230" s="15"/>
      <c r="J230" s="15"/>
      <c r="K230" s="15"/>
      <c r="L230" s="16"/>
      <c r="M230" s="16"/>
      <c r="N230">
        <v>0.5</v>
      </c>
      <c r="O230" s="7"/>
      <c r="P230" s="7"/>
      <c r="Q230" s="16"/>
    </row>
    <row r="231" spans="1:17" ht="15.75" x14ac:dyDescent="0.25">
      <c r="A231" s="42">
        <v>5</v>
      </c>
      <c r="B231" s="43" t="s">
        <v>30</v>
      </c>
      <c r="C231" s="44" t="s">
        <v>31</v>
      </c>
      <c r="D231" s="93">
        <v>1.25</v>
      </c>
      <c r="E231" s="45">
        <v>942</v>
      </c>
      <c r="F231" s="45">
        <f t="shared" si="29"/>
        <v>1178</v>
      </c>
      <c r="G231" s="15"/>
      <c r="H231" s="15"/>
      <c r="I231" s="15"/>
      <c r="J231" s="15"/>
      <c r="K231" s="15"/>
      <c r="L231" s="16"/>
      <c r="M231" s="16"/>
      <c r="N231">
        <v>0.8</v>
      </c>
      <c r="O231" s="7"/>
      <c r="P231" s="7"/>
      <c r="Q231" s="16"/>
    </row>
    <row r="232" spans="1:17" ht="15.75" x14ac:dyDescent="0.25">
      <c r="A232" s="42">
        <v>6</v>
      </c>
      <c r="B232" s="43" t="s">
        <v>23</v>
      </c>
      <c r="C232" s="44" t="s">
        <v>24</v>
      </c>
      <c r="D232" s="45">
        <v>0.67</v>
      </c>
      <c r="E232" s="45">
        <v>900</v>
      </c>
      <c r="F232" s="45">
        <f t="shared" si="29"/>
        <v>603</v>
      </c>
      <c r="G232" s="15"/>
      <c r="H232" s="15"/>
      <c r="I232" s="15"/>
      <c r="J232" s="15"/>
      <c r="K232" s="15"/>
      <c r="L232" s="16"/>
      <c r="M232" s="16"/>
      <c r="O232" s="7"/>
      <c r="P232" s="7"/>
      <c r="Q232" s="16"/>
    </row>
    <row r="233" spans="1:17" ht="15.75" x14ac:dyDescent="0.25">
      <c r="A233" s="42"/>
      <c r="B233" s="46" t="s">
        <v>61</v>
      </c>
      <c r="C233" s="44"/>
      <c r="D233" s="47">
        <f>SUM(D227:D232)</f>
        <v>18.040000000000003</v>
      </c>
      <c r="E233" s="47"/>
      <c r="F233" s="47">
        <f>SUM(F227:F232)</f>
        <v>17439</v>
      </c>
      <c r="G233" s="15">
        <f>F233*8</f>
        <v>139512</v>
      </c>
      <c r="H233" s="15">
        <f>ROUND(F233*0.2359,0)</f>
        <v>4114</v>
      </c>
      <c r="I233" s="15">
        <v>261.60000000000002</v>
      </c>
      <c r="J233" s="15">
        <f>I233*8</f>
        <v>2092.8000000000002</v>
      </c>
      <c r="K233" s="15">
        <f>ROUND(I233*0.2359,0)</f>
        <v>62</v>
      </c>
      <c r="L233" s="16">
        <f>G233+J233</f>
        <v>141604.79999999999</v>
      </c>
      <c r="M233" s="16">
        <f>H233+K233</f>
        <v>4176</v>
      </c>
      <c r="O233" s="7">
        <f>ROUND((F233+I233)*12*0.02,0)</f>
        <v>4248</v>
      </c>
      <c r="P233" s="7">
        <f>ROUND(O233*0.2359,0)</f>
        <v>1002</v>
      </c>
      <c r="Q233" s="110">
        <f>(F233+H233+I233+K233)*4+O233+P233</f>
        <v>92756.4</v>
      </c>
    </row>
    <row r="234" spans="1:17" ht="15.75" x14ac:dyDescent="0.25">
      <c r="A234" s="114" t="s">
        <v>105</v>
      </c>
      <c r="B234" s="115"/>
      <c r="C234" s="115"/>
      <c r="D234" s="6"/>
      <c r="E234" s="6"/>
      <c r="F234" s="6"/>
      <c r="G234" s="15"/>
      <c r="H234" s="15"/>
      <c r="I234" s="15"/>
      <c r="J234" s="15"/>
      <c r="K234" s="15"/>
      <c r="L234" s="16"/>
      <c r="M234" s="16"/>
      <c r="O234" s="7"/>
      <c r="P234" s="7"/>
      <c r="Q234" s="16"/>
    </row>
    <row r="235" spans="1:17" ht="15.75" x14ac:dyDescent="0.25">
      <c r="A235" s="42">
        <v>1</v>
      </c>
      <c r="B235" s="22" t="s">
        <v>17</v>
      </c>
      <c r="C235" s="44" t="s">
        <v>18</v>
      </c>
      <c r="D235" s="45">
        <v>1</v>
      </c>
      <c r="E235" s="45">
        <v>1606</v>
      </c>
      <c r="F235" s="45">
        <f>ROUND(D235*E235,0)</f>
        <v>1606</v>
      </c>
      <c r="G235" s="15"/>
      <c r="H235" s="15"/>
      <c r="I235" s="15"/>
      <c r="J235" s="15"/>
      <c r="K235" s="15"/>
      <c r="L235" s="16"/>
      <c r="M235" s="16"/>
      <c r="O235" s="7"/>
      <c r="P235" s="7"/>
      <c r="Q235" s="16"/>
    </row>
    <row r="236" spans="1:17" ht="15.75" x14ac:dyDescent="0.25">
      <c r="A236" s="42">
        <v>2</v>
      </c>
      <c r="B236" s="22" t="s">
        <v>62</v>
      </c>
      <c r="C236" s="44" t="s">
        <v>9</v>
      </c>
      <c r="D236" s="45">
        <v>1</v>
      </c>
      <c r="E236" s="45">
        <v>1299</v>
      </c>
      <c r="F236" s="45">
        <f t="shared" ref="F236:F241" si="30">ROUND(D236*E236,0)</f>
        <v>1299</v>
      </c>
      <c r="G236" s="15"/>
      <c r="H236" s="15"/>
      <c r="I236" s="15"/>
      <c r="J236" s="15"/>
      <c r="K236" s="15"/>
      <c r="L236" s="16"/>
      <c r="M236" s="16"/>
      <c r="O236" s="7"/>
      <c r="P236" s="7"/>
      <c r="Q236" s="16"/>
    </row>
    <row r="237" spans="1:17" ht="15.75" x14ac:dyDescent="0.25">
      <c r="A237" s="42">
        <v>3</v>
      </c>
      <c r="B237" s="22" t="s">
        <v>19</v>
      </c>
      <c r="C237" s="44" t="s">
        <v>20</v>
      </c>
      <c r="D237" s="45">
        <v>16</v>
      </c>
      <c r="E237" s="45">
        <v>942</v>
      </c>
      <c r="F237" s="45">
        <f t="shared" si="30"/>
        <v>15072</v>
      </c>
      <c r="G237" s="15"/>
      <c r="H237" s="15"/>
      <c r="I237" s="15"/>
      <c r="J237" s="15"/>
      <c r="K237" s="15"/>
      <c r="L237" s="16"/>
      <c r="M237" s="16"/>
      <c r="O237" s="7"/>
      <c r="P237" s="7"/>
      <c r="Q237" s="16"/>
    </row>
    <row r="238" spans="1:17" ht="15.75" x14ac:dyDescent="0.25">
      <c r="A238" s="42">
        <v>4</v>
      </c>
      <c r="B238" s="22" t="s">
        <v>63</v>
      </c>
      <c r="C238" s="44" t="s">
        <v>22</v>
      </c>
      <c r="D238" s="45">
        <v>2</v>
      </c>
      <c r="E238" s="45">
        <v>942</v>
      </c>
      <c r="F238" s="45">
        <f t="shared" si="30"/>
        <v>1884</v>
      </c>
      <c r="G238" s="15"/>
      <c r="H238" s="15"/>
      <c r="I238" s="15"/>
      <c r="J238" s="15"/>
      <c r="K238" s="15"/>
      <c r="L238" s="16"/>
      <c r="M238" s="16"/>
      <c r="O238" s="7"/>
      <c r="P238" s="7"/>
      <c r="Q238" s="16"/>
    </row>
    <row r="239" spans="1:17" ht="15.75" x14ac:dyDescent="0.25">
      <c r="A239" s="42">
        <v>5</v>
      </c>
      <c r="B239" s="22" t="s">
        <v>64</v>
      </c>
      <c r="C239" s="44" t="s">
        <v>31</v>
      </c>
      <c r="D239" s="45">
        <v>2.5</v>
      </c>
      <c r="E239" s="45">
        <v>942</v>
      </c>
      <c r="F239" s="45">
        <f t="shared" si="30"/>
        <v>2355</v>
      </c>
      <c r="G239" s="15"/>
      <c r="H239" s="15"/>
      <c r="I239" s="15"/>
      <c r="J239" s="15"/>
      <c r="K239" s="15"/>
      <c r="L239" s="16"/>
      <c r="M239" s="16"/>
      <c r="O239" s="7"/>
      <c r="P239" s="7"/>
      <c r="Q239" s="16"/>
    </row>
    <row r="240" spans="1:17" ht="31.5" x14ac:dyDescent="0.25">
      <c r="A240" s="42">
        <v>6</v>
      </c>
      <c r="B240" s="22" t="s">
        <v>65</v>
      </c>
      <c r="C240" s="44" t="s">
        <v>66</v>
      </c>
      <c r="D240" s="45">
        <v>0</v>
      </c>
      <c r="E240" s="45">
        <v>70</v>
      </c>
      <c r="F240" s="45">
        <f t="shared" si="30"/>
        <v>0</v>
      </c>
      <c r="G240" s="15"/>
      <c r="H240" s="15"/>
      <c r="I240" s="15"/>
      <c r="J240" s="15"/>
      <c r="K240" s="15"/>
      <c r="L240" s="16"/>
      <c r="M240" s="16"/>
      <c r="O240" s="7"/>
      <c r="P240" s="7"/>
      <c r="Q240" s="16"/>
    </row>
    <row r="241" spans="1:17" ht="15.75" x14ac:dyDescent="0.25">
      <c r="A241" s="42">
        <v>7</v>
      </c>
      <c r="B241" s="22" t="s">
        <v>23</v>
      </c>
      <c r="C241" s="44" t="s">
        <v>24</v>
      </c>
      <c r="D241" s="58">
        <v>1.125</v>
      </c>
      <c r="E241" s="45">
        <v>900</v>
      </c>
      <c r="F241" s="45">
        <f t="shared" si="30"/>
        <v>1013</v>
      </c>
      <c r="G241" s="15"/>
      <c r="H241" s="15"/>
      <c r="I241" s="15"/>
      <c r="J241" s="15"/>
      <c r="K241" s="15">
        <f t="shared" ref="K241" si="31">ROUND(J241*0.2359,0)</f>
        <v>0</v>
      </c>
      <c r="L241" s="16"/>
      <c r="M241" s="16"/>
      <c r="O241" s="7"/>
      <c r="P241" s="7"/>
      <c r="Q241" s="16"/>
    </row>
    <row r="242" spans="1:17" ht="15.75" x14ac:dyDescent="0.25">
      <c r="A242" s="42"/>
      <c r="B242" s="21" t="s">
        <v>16</v>
      </c>
      <c r="C242" s="44"/>
      <c r="D242" s="47">
        <f>SUM(D235:D241)</f>
        <v>23.625</v>
      </c>
      <c r="E242" s="47"/>
      <c r="F242" s="47">
        <f>SUM(F235:F241)</f>
        <v>23229</v>
      </c>
      <c r="G242" s="15">
        <f>F242*8</f>
        <v>185832</v>
      </c>
      <c r="H242" s="15">
        <f>ROUND(F242*0.2359,0)</f>
        <v>5480</v>
      </c>
      <c r="I242" s="15">
        <v>0</v>
      </c>
      <c r="J242" s="15">
        <f>I242*8</f>
        <v>0</v>
      </c>
      <c r="K242" s="15">
        <f>ROUND(I242*0.2359,0)</f>
        <v>0</v>
      </c>
      <c r="L242" s="16">
        <f>G242+J242</f>
        <v>185832</v>
      </c>
      <c r="M242" s="16">
        <f>H242+K242</f>
        <v>5480</v>
      </c>
      <c r="O242" s="7">
        <f>ROUND((F242+I242)*12*0.02,0)</f>
        <v>5575</v>
      </c>
      <c r="P242" s="7">
        <f>ROUND(O242*0.2359,0)</f>
        <v>1315</v>
      </c>
      <c r="Q242" s="110">
        <f>(F242+H242+I242+K242)*4+O242+P242</f>
        <v>121726</v>
      </c>
    </row>
    <row r="243" spans="1:17" ht="15.75" x14ac:dyDescent="0.25">
      <c r="A243" s="114" t="s">
        <v>106</v>
      </c>
      <c r="B243" s="115"/>
      <c r="C243" s="115"/>
      <c r="D243" s="6"/>
      <c r="E243" s="6"/>
      <c r="F243" s="6"/>
      <c r="G243" s="15"/>
      <c r="H243" s="15"/>
      <c r="I243" s="15"/>
      <c r="J243" s="15"/>
      <c r="K243" s="15"/>
      <c r="L243" s="16"/>
      <c r="M243" s="16"/>
      <c r="O243" s="7"/>
      <c r="P243" s="7"/>
      <c r="Q243" s="16"/>
    </row>
    <row r="244" spans="1:17" ht="15.75" x14ac:dyDescent="0.25">
      <c r="A244" s="42">
        <v>1</v>
      </c>
      <c r="B244" s="20" t="s">
        <v>7</v>
      </c>
      <c r="C244" s="8" t="s">
        <v>18</v>
      </c>
      <c r="D244" s="8">
        <v>1</v>
      </c>
      <c r="E244" s="8">
        <v>1228</v>
      </c>
      <c r="F244" s="8">
        <f>ROUND(D244*E244,0)</f>
        <v>1228</v>
      </c>
      <c r="G244" s="15"/>
      <c r="H244" s="15"/>
      <c r="I244" s="15"/>
      <c r="J244" s="15"/>
      <c r="K244" s="15"/>
      <c r="L244" s="16"/>
      <c r="M244" s="16"/>
      <c r="O244" s="7"/>
      <c r="P244" s="7"/>
      <c r="Q244" s="16"/>
    </row>
    <row r="245" spans="1:17" ht="15.75" x14ac:dyDescent="0.25">
      <c r="A245" s="42">
        <v>2</v>
      </c>
      <c r="B245" s="20" t="s">
        <v>8</v>
      </c>
      <c r="C245" s="8" t="s">
        <v>9</v>
      </c>
      <c r="D245" s="8">
        <v>0.6</v>
      </c>
      <c r="E245" s="8">
        <v>982</v>
      </c>
      <c r="F245" s="8">
        <f t="shared" ref="F245:F246" si="32">ROUND(D245*E245,0)</f>
        <v>589</v>
      </c>
      <c r="G245" s="15"/>
      <c r="H245" s="15"/>
      <c r="I245" s="15"/>
      <c r="J245" s="15"/>
      <c r="K245" s="15"/>
      <c r="L245" s="16"/>
      <c r="M245" s="16"/>
      <c r="O245" s="7"/>
      <c r="P245" s="7"/>
      <c r="Q245" s="16"/>
    </row>
    <row r="246" spans="1:17" ht="15.75" x14ac:dyDescent="0.25">
      <c r="A246" s="42">
        <v>3</v>
      </c>
      <c r="B246" s="20" t="s">
        <v>67</v>
      </c>
      <c r="C246" s="8" t="s">
        <v>68</v>
      </c>
      <c r="D246" s="107">
        <v>1.25</v>
      </c>
      <c r="E246" s="8">
        <v>830</v>
      </c>
      <c r="F246" s="8">
        <f t="shared" si="32"/>
        <v>1038</v>
      </c>
      <c r="G246" s="15"/>
      <c r="H246" s="15"/>
      <c r="I246" s="15"/>
      <c r="J246" s="15"/>
      <c r="K246" s="15"/>
      <c r="L246" s="16"/>
      <c r="M246" s="16"/>
      <c r="O246" s="7"/>
      <c r="P246" s="7"/>
      <c r="Q246" s="16"/>
    </row>
    <row r="247" spans="1:17" ht="47.25" x14ac:dyDescent="0.25">
      <c r="A247" s="42">
        <v>4</v>
      </c>
      <c r="B247" s="20" t="s">
        <v>69</v>
      </c>
      <c r="C247" s="24" t="s">
        <v>68</v>
      </c>
      <c r="D247" s="8">
        <v>2</v>
      </c>
      <c r="E247" s="59" t="s">
        <v>70</v>
      </c>
      <c r="F247" s="8"/>
      <c r="G247" s="15"/>
      <c r="H247" s="15"/>
      <c r="I247" s="15"/>
      <c r="J247" s="15"/>
      <c r="K247" s="15"/>
      <c r="L247" s="16"/>
      <c r="M247" s="16"/>
      <c r="O247" s="7"/>
      <c r="P247" s="7"/>
      <c r="Q247" s="16"/>
    </row>
    <row r="248" spans="1:17" ht="15.75" x14ac:dyDescent="0.25">
      <c r="A248" s="42"/>
      <c r="B248" s="21" t="s">
        <v>25</v>
      </c>
      <c r="C248" s="27"/>
      <c r="D248" s="4">
        <f t="shared" ref="D248" si="33">SUM(D244:D247)</f>
        <v>4.8499999999999996</v>
      </c>
      <c r="E248" s="4"/>
      <c r="F248" s="4">
        <f t="shared" ref="F248" si="34">SUM(F244:F247)</f>
        <v>2855</v>
      </c>
      <c r="G248" s="15">
        <f>F248*8</f>
        <v>22840</v>
      </c>
      <c r="H248" s="15">
        <f>ROUND(F248*0.2359,0)</f>
        <v>673</v>
      </c>
      <c r="I248" s="15">
        <v>0</v>
      </c>
      <c r="J248" s="15">
        <f>I248*8</f>
        <v>0</v>
      </c>
      <c r="K248" s="15">
        <f>ROUND(I248*0.2359,0)</f>
        <v>0</v>
      </c>
      <c r="L248" s="16">
        <f>G248+J248</f>
        <v>22840</v>
      </c>
      <c r="M248" s="16">
        <f>H248+K248</f>
        <v>673</v>
      </c>
      <c r="O248" s="7">
        <f>ROUND((F248+I248)*12*0.02,0)</f>
        <v>685</v>
      </c>
      <c r="P248" s="7">
        <f>ROUND(O248*0.2359,0)</f>
        <v>162</v>
      </c>
      <c r="Q248" s="16">
        <f>(F248+H248+I248+K248)*8+O248+P248</f>
        <v>29071</v>
      </c>
    </row>
    <row r="249" spans="1:17" ht="15.75" x14ac:dyDescent="0.25">
      <c r="A249" s="114" t="s">
        <v>107</v>
      </c>
      <c r="B249" s="115"/>
      <c r="C249" s="115"/>
      <c r="D249" s="6"/>
      <c r="E249" s="6"/>
      <c r="F249" s="6"/>
      <c r="G249" s="15"/>
      <c r="H249" s="15"/>
      <c r="I249" s="15"/>
      <c r="J249" s="15"/>
      <c r="K249" s="15"/>
      <c r="L249" s="16"/>
      <c r="M249" s="16"/>
      <c r="O249" s="7"/>
      <c r="P249" s="7"/>
      <c r="Q249" s="16"/>
    </row>
    <row r="250" spans="1:17" ht="15.75" x14ac:dyDescent="0.25">
      <c r="A250" s="48">
        <v>1</v>
      </c>
      <c r="B250" s="49" t="s">
        <v>7</v>
      </c>
      <c r="C250" s="50" t="s">
        <v>18</v>
      </c>
      <c r="D250" s="50">
        <v>1</v>
      </c>
      <c r="E250" s="50">
        <v>1298</v>
      </c>
      <c r="F250" s="50">
        <f>ROUND(D250*E250,0)</f>
        <v>1298</v>
      </c>
      <c r="G250" s="15"/>
      <c r="H250" s="15"/>
      <c r="I250" s="15"/>
      <c r="J250" s="15"/>
      <c r="K250" s="15"/>
      <c r="L250" s="16"/>
      <c r="M250" s="16"/>
      <c r="O250" s="7"/>
      <c r="P250" s="7"/>
      <c r="Q250" s="16"/>
    </row>
    <row r="251" spans="1:17" ht="15.75" x14ac:dyDescent="0.25">
      <c r="A251" s="48">
        <v>2</v>
      </c>
      <c r="B251" s="49" t="s">
        <v>8</v>
      </c>
      <c r="C251" s="50" t="s">
        <v>9</v>
      </c>
      <c r="D251" s="50">
        <v>1</v>
      </c>
      <c r="E251" s="50">
        <v>1038</v>
      </c>
      <c r="F251" s="50">
        <f t="shared" ref="F251:F252" si="35">ROUND(D251*E251,0)</f>
        <v>1038</v>
      </c>
      <c r="G251" s="15"/>
      <c r="H251" s="15"/>
      <c r="I251" s="15"/>
      <c r="J251" s="15"/>
      <c r="K251" s="15"/>
      <c r="L251" s="16"/>
      <c r="M251" s="16"/>
      <c r="O251" s="7"/>
      <c r="P251" s="7"/>
      <c r="Q251" s="16"/>
    </row>
    <row r="252" spans="1:17" ht="15.75" x14ac:dyDescent="0.25">
      <c r="A252" s="48">
        <v>3</v>
      </c>
      <c r="B252" s="49" t="s">
        <v>67</v>
      </c>
      <c r="C252" s="50" t="s">
        <v>68</v>
      </c>
      <c r="D252" s="106">
        <v>2.5</v>
      </c>
      <c r="E252" s="50">
        <v>830</v>
      </c>
      <c r="F252" s="50">
        <f t="shared" si="35"/>
        <v>2075</v>
      </c>
      <c r="G252" s="15"/>
      <c r="H252" s="15"/>
      <c r="I252" s="15"/>
      <c r="J252" s="15"/>
      <c r="K252" s="15"/>
      <c r="L252" s="16"/>
      <c r="M252" s="16"/>
      <c r="O252" s="7"/>
      <c r="P252" s="7"/>
      <c r="Q252" s="16"/>
    </row>
    <row r="253" spans="1:17" ht="47.25" x14ac:dyDescent="0.25">
      <c r="A253" s="48">
        <v>4</v>
      </c>
      <c r="B253" s="49" t="s">
        <v>71</v>
      </c>
      <c r="C253" s="50" t="s">
        <v>72</v>
      </c>
      <c r="D253" s="50">
        <v>1</v>
      </c>
      <c r="E253" s="50" t="s">
        <v>70</v>
      </c>
      <c r="F253" s="50"/>
      <c r="G253" s="15"/>
      <c r="H253" s="15"/>
      <c r="I253" s="15"/>
      <c r="J253" s="15"/>
      <c r="K253" s="15"/>
      <c r="L253" s="16"/>
      <c r="M253" s="16"/>
      <c r="O253" s="7"/>
      <c r="P253" s="7"/>
      <c r="Q253" s="16"/>
    </row>
    <row r="254" spans="1:17" ht="15.75" x14ac:dyDescent="0.25">
      <c r="A254" s="51"/>
      <c r="B254" s="21" t="s">
        <v>25</v>
      </c>
      <c r="C254" s="52"/>
      <c r="D254" s="52">
        <f>SUM(D250:D253)</f>
        <v>5.5</v>
      </c>
      <c r="E254" s="52"/>
      <c r="F254" s="52">
        <f>SUM(F250:F253)</f>
        <v>4411</v>
      </c>
      <c r="G254" s="15">
        <f>F254*8</f>
        <v>35288</v>
      </c>
      <c r="H254" s="15">
        <f>ROUND(F254*0.2359,0)</f>
        <v>1041</v>
      </c>
      <c r="I254" s="15">
        <v>0</v>
      </c>
      <c r="J254" s="15">
        <f>I254*8</f>
        <v>0</v>
      </c>
      <c r="K254" s="15">
        <f>ROUND(I254*0.2359,0)</f>
        <v>0</v>
      </c>
      <c r="L254" s="16">
        <f>G254+J254</f>
        <v>35288</v>
      </c>
      <c r="M254" s="16">
        <f>H254+K254</f>
        <v>1041</v>
      </c>
      <c r="O254" s="7">
        <f>ROUND((F254+I254)*12*0.02,0)</f>
        <v>1059</v>
      </c>
      <c r="P254" s="7">
        <f>ROUND(O254*0.2359,0)</f>
        <v>250</v>
      </c>
      <c r="Q254" s="16">
        <f>(F254+H254+I254+K254)*8+O254+P254</f>
        <v>44925</v>
      </c>
    </row>
    <row r="255" spans="1:17" ht="15.75" x14ac:dyDescent="0.25">
      <c r="A255" s="114" t="s">
        <v>108</v>
      </c>
      <c r="B255" s="115"/>
      <c r="C255" s="115"/>
      <c r="D255" s="6"/>
      <c r="E255" s="6"/>
      <c r="F255" s="6"/>
      <c r="G255" s="15"/>
      <c r="H255" s="15"/>
      <c r="I255" s="15"/>
      <c r="J255" s="15"/>
      <c r="K255" s="15"/>
      <c r="L255" s="16"/>
      <c r="M255" s="16"/>
      <c r="O255" s="7"/>
      <c r="P255" s="7"/>
      <c r="Q255" s="16"/>
    </row>
    <row r="256" spans="1:17" ht="15.75" x14ac:dyDescent="0.25">
      <c r="A256" s="42">
        <v>1</v>
      </c>
      <c r="B256" s="29" t="s">
        <v>7</v>
      </c>
      <c r="C256" s="8" t="s">
        <v>18</v>
      </c>
      <c r="D256" s="8">
        <v>1</v>
      </c>
      <c r="E256" s="8">
        <v>1493</v>
      </c>
      <c r="F256" s="8">
        <f>ROUND(D256*E256,0)</f>
        <v>1493</v>
      </c>
      <c r="G256" s="15"/>
      <c r="H256" s="15"/>
      <c r="I256" s="15"/>
      <c r="J256" s="15"/>
      <c r="K256" s="15"/>
      <c r="L256" s="16"/>
      <c r="M256" s="16"/>
      <c r="O256" s="7"/>
      <c r="P256" s="7"/>
      <c r="Q256" s="16"/>
    </row>
    <row r="257" spans="1:17" ht="15.75" x14ac:dyDescent="0.25">
      <c r="A257" s="42">
        <v>2</v>
      </c>
      <c r="B257" s="29" t="s">
        <v>8</v>
      </c>
      <c r="C257" s="8" t="s">
        <v>9</v>
      </c>
      <c r="D257" s="8">
        <v>1</v>
      </c>
      <c r="E257" s="8">
        <v>1254</v>
      </c>
      <c r="F257" s="8">
        <f t="shared" ref="F257:F260" si="36">ROUND(D257*E257,0)</f>
        <v>1254</v>
      </c>
      <c r="G257" s="15"/>
      <c r="H257" s="15"/>
      <c r="I257" s="15"/>
      <c r="J257" s="15"/>
      <c r="K257" s="15"/>
      <c r="L257" s="16"/>
      <c r="M257" s="16"/>
      <c r="O257" s="7"/>
      <c r="P257" s="7"/>
      <c r="Q257" s="16"/>
    </row>
    <row r="258" spans="1:17" ht="15.75" x14ac:dyDescent="0.25">
      <c r="A258" s="42">
        <v>3</v>
      </c>
      <c r="B258" s="29" t="s">
        <v>10</v>
      </c>
      <c r="C258" s="8" t="s">
        <v>11</v>
      </c>
      <c r="D258" s="8">
        <v>0.5</v>
      </c>
      <c r="E258" s="8">
        <v>919</v>
      </c>
      <c r="F258" s="8">
        <f t="shared" si="36"/>
        <v>460</v>
      </c>
      <c r="G258" s="15"/>
      <c r="H258" s="15"/>
      <c r="I258" s="15"/>
      <c r="J258" s="15"/>
      <c r="K258" s="15"/>
      <c r="L258" s="16"/>
      <c r="M258" s="16"/>
      <c r="O258" s="7"/>
      <c r="P258" s="7"/>
      <c r="Q258" s="16"/>
    </row>
    <row r="259" spans="1:17" ht="15.75" x14ac:dyDescent="0.25">
      <c r="A259" s="42">
        <v>4</v>
      </c>
      <c r="B259" s="29" t="s">
        <v>67</v>
      </c>
      <c r="C259" s="8" t="s">
        <v>68</v>
      </c>
      <c r="D259" s="108">
        <v>6</v>
      </c>
      <c r="E259" s="24">
        <v>830</v>
      </c>
      <c r="F259" s="8">
        <f t="shared" si="36"/>
        <v>4980</v>
      </c>
      <c r="G259" s="15"/>
      <c r="H259" s="15"/>
      <c r="I259" s="15"/>
      <c r="J259" s="15"/>
      <c r="K259" s="15"/>
      <c r="L259" s="16"/>
      <c r="M259" s="16"/>
      <c r="O259" s="7"/>
      <c r="P259" s="7"/>
      <c r="Q259" s="16"/>
    </row>
    <row r="260" spans="1:17" ht="31.5" x14ac:dyDescent="0.25">
      <c r="A260" s="42">
        <v>5</v>
      </c>
      <c r="B260" s="29" t="s">
        <v>73</v>
      </c>
      <c r="C260" s="8" t="s">
        <v>68</v>
      </c>
      <c r="D260" s="24">
        <v>0.5</v>
      </c>
      <c r="E260" s="24">
        <v>830</v>
      </c>
      <c r="F260" s="8">
        <f t="shared" si="36"/>
        <v>415</v>
      </c>
      <c r="G260" s="15"/>
      <c r="H260" s="15"/>
      <c r="I260" s="15"/>
      <c r="J260" s="15"/>
      <c r="K260" s="15"/>
      <c r="L260" s="16"/>
      <c r="M260" s="16"/>
      <c r="O260" s="7"/>
      <c r="P260" s="7"/>
      <c r="Q260" s="16"/>
    </row>
    <row r="261" spans="1:17" ht="15.75" x14ac:dyDescent="0.25">
      <c r="A261" s="42"/>
      <c r="B261" s="17" t="s">
        <v>16</v>
      </c>
      <c r="C261" s="4"/>
      <c r="D261" s="27">
        <f>SUM(D256:D260)</f>
        <v>9</v>
      </c>
      <c r="E261" s="27"/>
      <c r="F261" s="27">
        <f>SUM(F256:F260)</f>
        <v>8602</v>
      </c>
      <c r="G261" s="15">
        <f>F261*8</f>
        <v>68816</v>
      </c>
      <c r="H261" s="15">
        <f>ROUND(F261*0.2359,0)</f>
        <v>2029</v>
      </c>
      <c r="I261" s="15">
        <v>0</v>
      </c>
      <c r="J261" s="15">
        <f>I261*8</f>
        <v>0</v>
      </c>
      <c r="K261" s="15">
        <f>ROUND(I261*0.2359,0)</f>
        <v>0</v>
      </c>
      <c r="L261" s="16">
        <f>G261+J261</f>
        <v>68816</v>
      </c>
      <c r="M261" s="16">
        <f>H261+K261</f>
        <v>2029</v>
      </c>
      <c r="O261" s="7">
        <f>ROUND((F261+I261)*12*0.02,0)</f>
        <v>2064</v>
      </c>
      <c r="P261" s="7">
        <f>ROUND(O261*0.2359,0)</f>
        <v>487</v>
      </c>
      <c r="Q261" s="16">
        <f>(F261+H261+I261+K261)*8+O261+P261</f>
        <v>87599</v>
      </c>
    </row>
    <row r="262" spans="1:17" ht="15.75" x14ac:dyDescent="0.25">
      <c r="A262" s="114" t="s">
        <v>109</v>
      </c>
      <c r="B262" s="115"/>
      <c r="C262" s="115"/>
      <c r="D262" s="6"/>
      <c r="E262" s="6"/>
      <c r="F262" s="6"/>
      <c r="G262" s="15"/>
      <c r="H262" s="15"/>
      <c r="I262" s="15"/>
      <c r="J262" s="15"/>
      <c r="K262" s="15"/>
      <c r="L262" s="16"/>
      <c r="M262" s="16"/>
      <c r="O262" s="7"/>
      <c r="P262" s="7"/>
      <c r="Q262" s="16"/>
    </row>
    <row r="263" spans="1:17" ht="15.75" x14ac:dyDescent="0.25">
      <c r="A263" s="42">
        <v>1</v>
      </c>
      <c r="B263" s="53" t="s">
        <v>7</v>
      </c>
      <c r="C263" s="54" t="s">
        <v>18</v>
      </c>
      <c r="D263" s="45">
        <v>1</v>
      </c>
      <c r="E263" s="45">
        <v>1228</v>
      </c>
      <c r="F263" s="8">
        <f>ROUND(D263*E263,0)</f>
        <v>1228</v>
      </c>
      <c r="G263" s="15"/>
      <c r="H263" s="15"/>
      <c r="I263" s="15"/>
      <c r="J263" s="15"/>
      <c r="K263" s="15"/>
      <c r="L263" s="16"/>
      <c r="M263" s="16"/>
      <c r="O263" s="7"/>
      <c r="P263" s="7"/>
      <c r="Q263" s="16"/>
    </row>
    <row r="264" spans="1:17" ht="15.75" x14ac:dyDescent="0.25">
      <c r="A264" s="42">
        <v>2</v>
      </c>
      <c r="B264" s="53" t="s">
        <v>8</v>
      </c>
      <c r="C264" s="54" t="s">
        <v>74</v>
      </c>
      <c r="D264" s="45">
        <v>1</v>
      </c>
      <c r="E264" s="45">
        <v>982</v>
      </c>
      <c r="F264" s="8">
        <f t="shared" ref="F264:F266" si="37">ROUND(D264*E264,0)</f>
        <v>982</v>
      </c>
      <c r="G264" s="15"/>
      <c r="H264" s="15"/>
      <c r="I264" s="15"/>
      <c r="J264" s="15"/>
      <c r="K264" s="15"/>
      <c r="L264" s="16"/>
      <c r="M264" s="16"/>
      <c r="O264" s="7"/>
      <c r="P264" s="7"/>
      <c r="Q264" s="16"/>
    </row>
    <row r="265" spans="1:17" ht="15.75" x14ac:dyDescent="0.25">
      <c r="A265" s="42">
        <v>3</v>
      </c>
      <c r="B265" s="89" t="s">
        <v>75</v>
      </c>
      <c r="C265" s="81" t="s">
        <v>76</v>
      </c>
      <c r="D265" s="92">
        <v>0</v>
      </c>
      <c r="E265" s="92">
        <v>860</v>
      </c>
      <c r="F265" s="81">
        <f t="shared" si="37"/>
        <v>0</v>
      </c>
      <c r="G265" s="15"/>
      <c r="H265" s="15"/>
      <c r="I265" s="15"/>
      <c r="J265" s="15"/>
      <c r="K265" s="15"/>
      <c r="L265" s="16"/>
      <c r="M265" s="16"/>
      <c r="N265">
        <v>1</v>
      </c>
      <c r="O265" s="7"/>
      <c r="P265" s="7"/>
      <c r="Q265" s="16"/>
    </row>
    <row r="266" spans="1:17" ht="15.75" x14ac:dyDescent="0.25">
      <c r="A266" s="42">
        <v>4</v>
      </c>
      <c r="B266" s="20" t="s">
        <v>78</v>
      </c>
      <c r="C266" s="8" t="s">
        <v>11</v>
      </c>
      <c r="D266" s="45">
        <v>1.2</v>
      </c>
      <c r="E266" s="45">
        <v>919</v>
      </c>
      <c r="F266" s="8">
        <f t="shared" si="37"/>
        <v>1103</v>
      </c>
      <c r="G266" s="15"/>
      <c r="H266" s="15"/>
      <c r="I266" s="15"/>
      <c r="J266" s="15"/>
      <c r="K266" s="15"/>
      <c r="L266" s="16"/>
      <c r="M266" s="16"/>
      <c r="O266" s="7"/>
      <c r="P266" s="7"/>
      <c r="Q266" s="16"/>
    </row>
    <row r="267" spans="1:17" ht="15.75" x14ac:dyDescent="0.25">
      <c r="A267" s="42"/>
      <c r="B267" s="21" t="s">
        <v>25</v>
      </c>
      <c r="C267" s="4"/>
      <c r="D267" s="55">
        <f>SUM(D263:D266)</f>
        <v>3.2</v>
      </c>
      <c r="E267" s="55"/>
      <c r="F267" s="55">
        <f>SUM(F263:F266)</f>
        <v>3313</v>
      </c>
      <c r="G267" s="15">
        <f>F267*8</f>
        <v>26504</v>
      </c>
      <c r="H267" s="15">
        <f>ROUND(F267*0.2359,0)</f>
        <v>782</v>
      </c>
      <c r="I267" s="15">
        <v>0</v>
      </c>
      <c r="J267" s="15">
        <f>I267*8</f>
        <v>0</v>
      </c>
      <c r="K267" s="15">
        <f>ROUND(I267*0.2359,0)</f>
        <v>0</v>
      </c>
      <c r="L267" s="16">
        <f>G267+J267</f>
        <v>26504</v>
      </c>
      <c r="M267" s="16">
        <f>H267+K267</f>
        <v>782</v>
      </c>
      <c r="O267" s="7">
        <f>ROUND((F267+I267)*12*0.02,0)</f>
        <v>795</v>
      </c>
      <c r="P267" s="7">
        <f>ROUND(O267*0.2359,0)</f>
        <v>188</v>
      </c>
      <c r="Q267" s="16">
        <f>(F267+H267+I267+K267)*8+O267+P267</f>
        <v>33743</v>
      </c>
    </row>
    <row r="269" spans="1:17" ht="15.75" x14ac:dyDescent="0.25">
      <c r="B269" t="s">
        <v>126</v>
      </c>
      <c r="D269" s="92">
        <v>0.5</v>
      </c>
      <c r="E269" s="92">
        <v>860</v>
      </c>
      <c r="F269" s="81">
        <f t="shared" ref="F269" si="38">ROUND(D269*E269,0)</f>
        <v>430</v>
      </c>
      <c r="H269" s="15">
        <f>ROUND(F269*0.2359,0)</f>
        <v>101</v>
      </c>
    </row>
    <row r="271" spans="1:17" x14ac:dyDescent="0.25">
      <c r="B271" s="56" t="s">
        <v>127</v>
      </c>
      <c r="D271" s="56">
        <f>D11+D18+D23+D30+D36+D44+D52+D62+D66+D73+D80+D84+D92+D96+D102+D109+D118+D124+D128+D136+D140+D146+D153+D159+D166+D174+D181+D186+D194+D201+D208+D213+D217+D225+D233+D242+D248+D254+D261+D267</f>
        <v>181.78399999999999</v>
      </c>
      <c r="F271" s="56">
        <f>F11+F18+F23+F30+F36+F44+F52+F62+F66+F73+F80+F84+F92+F96+F102+F109+F118+F124+F128+F136+F140+F146+F153+F159+F166+F174+F181+F186+F194+F201+F208+F213+F217+F225+F233+F242+F248+F254+F261+F267</f>
        <v>166422</v>
      </c>
      <c r="G271" s="56">
        <f t="shared" ref="G271:P271" si="39">G11+G18+G23+G30+G36+G44+G52+G62+G66+G73+G80+G84+G92+G96+G102+G109+G118+G124+G128+G136+G140+G146+G153+G159+G166+G174+G181+G186+G194+G201+G208+G213+G217+G225+G233+G242+G248+G254+G261+G267</f>
        <v>1331376</v>
      </c>
      <c r="H271" s="56">
        <f t="shared" si="39"/>
        <v>39259</v>
      </c>
      <c r="I271" s="56">
        <f t="shared" si="39"/>
        <v>885.08</v>
      </c>
      <c r="J271" s="56">
        <f t="shared" si="39"/>
        <v>7080.64</v>
      </c>
      <c r="K271" s="56">
        <f t="shared" si="39"/>
        <v>210</v>
      </c>
      <c r="L271" s="56">
        <f t="shared" si="39"/>
        <v>1062681.92</v>
      </c>
      <c r="M271" s="56">
        <f t="shared" si="39"/>
        <v>38323</v>
      </c>
      <c r="N271" s="56">
        <f t="shared" si="39"/>
        <v>5826</v>
      </c>
      <c r="O271" s="56">
        <f t="shared" si="39"/>
        <v>40153</v>
      </c>
      <c r="P271" s="56">
        <f t="shared" si="39"/>
        <v>9474</v>
      </c>
      <c r="Q271" s="56">
        <f>Q11+Q18+Q23+Q30+Q36+Q44+Q52+Q62+Q66+Q73+Q80+Q84+Q92+Q96+Q102+Q109+Q118+Q124+Q128+Q136+Q140+Q146+Q153+Q159+Q166+Q174+Q181+Q186+Q194+Q201+Q208+Q213+Q217+Q225+Q233+Q242+Q248+Q254+Q261+Q267</f>
        <v>1440841.24</v>
      </c>
    </row>
    <row r="272" spans="1:17" x14ac:dyDescent="0.25">
      <c r="B272" s="56"/>
      <c r="D272" s="56"/>
      <c r="F272" s="56"/>
      <c r="G272" s="56"/>
      <c r="H272" s="56"/>
      <c r="I272" s="56"/>
      <c r="J272" s="56"/>
      <c r="K272" s="56"/>
    </row>
    <row r="273" spans="2:8" x14ac:dyDescent="0.25">
      <c r="B273" t="s">
        <v>123</v>
      </c>
      <c r="C273">
        <f>ROUND((F271+I271)*1.084,0)</f>
        <v>181361</v>
      </c>
      <c r="H273">
        <f>F271+I271</f>
        <v>167307.07999999999</v>
      </c>
    </row>
    <row r="274" spans="2:8" x14ac:dyDescent="0.25">
      <c r="B274" t="s">
        <v>128</v>
      </c>
      <c r="C274">
        <f>ROUND(C273*0.2359,0)</f>
        <v>42783</v>
      </c>
    </row>
    <row r="275" spans="2:8" x14ac:dyDescent="0.25">
      <c r="B275" s="56" t="s">
        <v>129</v>
      </c>
      <c r="C275" s="56">
        <f>(C273+C274)*4</f>
        <v>896576</v>
      </c>
    </row>
  </sheetData>
  <mergeCells count="57">
    <mergeCell ref="A45:C45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7:F37"/>
    <mergeCell ref="A98:C98"/>
    <mergeCell ref="A46:F46"/>
    <mergeCell ref="A53:F53"/>
    <mergeCell ref="A63:F63"/>
    <mergeCell ref="A67:C67"/>
    <mergeCell ref="A68:C68"/>
    <mergeCell ref="A74:C74"/>
    <mergeCell ref="A81:C81"/>
    <mergeCell ref="A82:F82"/>
    <mergeCell ref="A85:F85"/>
    <mergeCell ref="A93:F93"/>
    <mergeCell ref="A97:C97"/>
    <mergeCell ref="A154:C154"/>
    <mergeCell ref="A103:F103"/>
    <mergeCell ref="A110:C110"/>
    <mergeCell ref="A111:C111"/>
    <mergeCell ref="A119:C119"/>
    <mergeCell ref="A125:C125"/>
    <mergeCell ref="A126:F126"/>
    <mergeCell ref="A129:F129"/>
    <mergeCell ref="A137:F137"/>
    <mergeCell ref="A141:C141"/>
    <mergeCell ref="A142:C142"/>
    <mergeCell ref="A147:F147"/>
    <mergeCell ref="A209:C209"/>
    <mergeCell ref="A155:C155"/>
    <mergeCell ref="A160:C160"/>
    <mergeCell ref="A167:C167"/>
    <mergeCell ref="A168:C168"/>
    <mergeCell ref="A175:C175"/>
    <mergeCell ref="A182:C182"/>
    <mergeCell ref="A183:C183"/>
    <mergeCell ref="A187:F187"/>
    <mergeCell ref="A195:C195"/>
    <mergeCell ref="A196:C196"/>
    <mergeCell ref="A202:C202"/>
    <mergeCell ref="A249:C249"/>
    <mergeCell ref="A255:C255"/>
    <mergeCell ref="A262:C262"/>
    <mergeCell ref="A210:C210"/>
    <mergeCell ref="A214:C214"/>
    <mergeCell ref="A218:F218"/>
    <mergeCell ref="A226:E226"/>
    <mergeCell ref="A234:C234"/>
    <mergeCell ref="A243:C243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69"/>
  <sheetViews>
    <sheetView tabSelected="1" zoomScaleNormal="100" zoomScaleSheetLayoutView="100" workbookViewId="0">
      <pane ySplit="3" topLeftCell="A4" activePane="bottomLeft" state="frozen"/>
      <selection pane="bottomLeft" sqref="A1:F1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</cols>
  <sheetData>
    <row r="1" spans="1:6" ht="23.25" customHeight="1" x14ac:dyDescent="0.25">
      <c r="A1" s="116" t="s">
        <v>144</v>
      </c>
      <c r="B1" s="116"/>
      <c r="C1" s="116"/>
      <c r="D1" s="116"/>
      <c r="E1" s="116"/>
      <c r="F1" s="116"/>
    </row>
    <row r="2" spans="1:6" ht="33.75" customHeight="1" x14ac:dyDescent="0.25">
      <c r="A2" s="117" t="s">
        <v>137</v>
      </c>
      <c r="B2" s="117"/>
      <c r="C2" s="117"/>
      <c r="D2" s="117"/>
      <c r="E2" s="117"/>
      <c r="F2" s="117"/>
    </row>
    <row r="3" spans="1:6" ht="47.25" x14ac:dyDescent="0.2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</row>
    <row r="4" spans="1:6" ht="15.75" customHeight="1" x14ac:dyDescent="0.25">
      <c r="A4" s="132" t="s">
        <v>88</v>
      </c>
      <c r="B4" s="132"/>
      <c r="C4" s="132"/>
      <c r="D4" s="132"/>
      <c r="E4" s="132"/>
      <c r="F4" s="132"/>
    </row>
    <row r="5" spans="1:6" ht="15.75" customHeight="1" x14ac:dyDescent="0.25">
      <c r="A5" s="118" t="s">
        <v>6</v>
      </c>
      <c r="B5" s="119"/>
      <c r="C5" s="119"/>
      <c r="D5" s="119"/>
      <c r="E5" s="119"/>
      <c r="F5" s="128"/>
    </row>
    <row r="6" spans="1:6" ht="15.75" x14ac:dyDescent="0.25">
      <c r="A6" s="8">
        <v>1</v>
      </c>
      <c r="B6" s="9" t="s">
        <v>7</v>
      </c>
      <c r="C6" s="8">
        <v>134508</v>
      </c>
      <c r="D6" s="8">
        <v>0</v>
      </c>
      <c r="E6" s="8">
        <v>1203</v>
      </c>
      <c r="F6" s="8">
        <f>ROUND(D6*E6,0)</f>
        <v>0</v>
      </c>
    </row>
    <row r="7" spans="1:6" ht="15.75" x14ac:dyDescent="0.25">
      <c r="A7" s="8">
        <v>2</v>
      </c>
      <c r="B7" s="12" t="s">
        <v>8</v>
      </c>
      <c r="C7" s="8" t="s">
        <v>9</v>
      </c>
      <c r="D7" s="8">
        <v>0.35</v>
      </c>
      <c r="E7" s="8">
        <v>962</v>
      </c>
      <c r="F7" s="8">
        <f t="shared" ref="F7:F10" si="0">ROUND(D7*E7,0)</f>
        <v>337</v>
      </c>
    </row>
    <row r="8" spans="1:6" ht="15.75" x14ac:dyDescent="0.25">
      <c r="A8" s="8">
        <v>3</v>
      </c>
      <c r="B8" s="9" t="s">
        <v>10</v>
      </c>
      <c r="C8" s="8" t="s">
        <v>11</v>
      </c>
      <c r="D8" s="8">
        <v>0.05</v>
      </c>
      <c r="E8" s="8">
        <v>1000</v>
      </c>
      <c r="F8" s="8">
        <f t="shared" si="0"/>
        <v>50</v>
      </c>
    </row>
    <row r="9" spans="1:6" ht="15.75" x14ac:dyDescent="0.25">
      <c r="A9" s="8">
        <v>4</v>
      </c>
      <c r="B9" s="9" t="s">
        <v>12</v>
      </c>
      <c r="C9" s="8" t="s">
        <v>13</v>
      </c>
      <c r="D9" s="8">
        <v>1.2050000000000001</v>
      </c>
      <c r="E9" s="8">
        <v>900</v>
      </c>
      <c r="F9" s="8">
        <f t="shared" si="0"/>
        <v>1085</v>
      </c>
    </row>
    <row r="10" spans="1:6" ht="15.75" x14ac:dyDescent="0.25">
      <c r="A10" s="8">
        <v>5</v>
      </c>
      <c r="B10" s="9" t="s">
        <v>14</v>
      </c>
      <c r="C10" s="8" t="s">
        <v>15</v>
      </c>
      <c r="D10" s="8">
        <v>0</v>
      </c>
      <c r="E10" s="8">
        <v>900</v>
      </c>
      <c r="F10" s="8">
        <f t="shared" si="0"/>
        <v>0</v>
      </c>
    </row>
    <row r="11" spans="1:6" ht="15.75" x14ac:dyDescent="0.25">
      <c r="A11" s="13"/>
      <c r="B11" s="14" t="s">
        <v>16</v>
      </c>
      <c r="C11" s="4"/>
      <c r="D11" s="4">
        <f>SUM(D6:D10)</f>
        <v>1.605</v>
      </c>
      <c r="E11" s="4"/>
      <c r="F11" s="4">
        <f>SUM(F6:F10)</f>
        <v>1472</v>
      </c>
    </row>
    <row r="12" spans="1:6" ht="15.75" customHeight="1" x14ac:dyDescent="0.25">
      <c r="A12" s="114" t="s">
        <v>117</v>
      </c>
      <c r="B12" s="115"/>
      <c r="C12" s="115"/>
      <c r="D12" s="6"/>
      <c r="E12" s="6"/>
      <c r="F12" s="6"/>
    </row>
    <row r="13" spans="1:6" ht="15.75" x14ac:dyDescent="0.25">
      <c r="A13" s="13">
        <v>1</v>
      </c>
      <c r="B13" s="9" t="s">
        <v>17</v>
      </c>
      <c r="C13" s="8" t="s">
        <v>18</v>
      </c>
      <c r="D13" s="8">
        <v>0.8</v>
      </c>
      <c r="E13" s="8">
        <v>1203</v>
      </c>
      <c r="F13" s="8">
        <f>ROUND(D13*E13,0)</f>
        <v>962</v>
      </c>
    </row>
    <row r="14" spans="1:6" ht="15.75" x14ac:dyDescent="0.25">
      <c r="A14" s="13">
        <v>2</v>
      </c>
      <c r="B14" s="9" t="s">
        <v>19</v>
      </c>
      <c r="C14" s="8" t="s">
        <v>20</v>
      </c>
      <c r="D14" s="111">
        <v>2.2959999999999998</v>
      </c>
      <c r="E14" s="8">
        <v>970</v>
      </c>
      <c r="F14" s="8">
        <f t="shared" ref="F14:F17" si="1">ROUND(D14*E14,0)</f>
        <v>2227</v>
      </c>
    </row>
    <row r="15" spans="1:6" ht="15.75" x14ac:dyDescent="0.25">
      <c r="A15" s="13">
        <v>3</v>
      </c>
      <c r="B15" s="9" t="s">
        <v>21</v>
      </c>
      <c r="C15" s="8" t="s">
        <v>22</v>
      </c>
      <c r="D15" s="8">
        <v>0.3</v>
      </c>
      <c r="E15" s="8">
        <v>970</v>
      </c>
      <c r="F15" s="8">
        <f t="shared" si="1"/>
        <v>291</v>
      </c>
    </row>
    <row r="16" spans="1:6" ht="15.75" x14ac:dyDescent="0.25">
      <c r="A16" s="13">
        <v>4</v>
      </c>
      <c r="B16" s="12" t="s">
        <v>30</v>
      </c>
      <c r="C16" s="8" t="s">
        <v>31</v>
      </c>
      <c r="D16" s="8">
        <v>0.25</v>
      </c>
      <c r="E16" s="8">
        <v>970</v>
      </c>
      <c r="F16" s="8">
        <f t="shared" si="1"/>
        <v>243</v>
      </c>
    </row>
    <row r="17" spans="1:6" ht="15.75" x14ac:dyDescent="0.25">
      <c r="A17" s="13">
        <v>5</v>
      </c>
      <c r="B17" s="9" t="s">
        <v>23</v>
      </c>
      <c r="C17" s="8" t="s">
        <v>24</v>
      </c>
      <c r="D17" s="8">
        <v>0.30599999999999999</v>
      </c>
      <c r="E17" s="8">
        <v>900</v>
      </c>
      <c r="F17" s="8">
        <f t="shared" si="1"/>
        <v>275</v>
      </c>
    </row>
    <row r="18" spans="1:6" ht="15.75" x14ac:dyDescent="0.25">
      <c r="A18" s="13"/>
      <c r="B18" s="26" t="s">
        <v>25</v>
      </c>
      <c r="C18" s="4"/>
      <c r="D18" s="4">
        <f>SUM(D13:D17)</f>
        <v>3.952</v>
      </c>
      <c r="E18" s="4"/>
      <c r="F18" s="4">
        <f>SUM(F13:F17)</f>
        <v>3998</v>
      </c>
    </row>
    <row r="19" spans="1:6" ht="15.75" x14ac:dyDescent="0.25">
      <c r="A19" s="121" t="s">
        <v>89</v>
      </c>
      <c r="B19" s="121"/>
      <c r="C19" s="121"/>
      <c r="D19" s="94"/>
      <c r="E19" s="94"/>
      <c r="F19" s="94"/>
    </row>
    <row r="20" spans="1:6" ht="15.75" x14ac:dyDescent="0.25">
      <c r="A20" s="118" t="s">
        <v>26</v>
      </c>
      <c r="B20" s="119"/>
      <c r="C20" s="119"/>
      <c r="D20" s="6"/>
      <c r="E20" s="6"/>
      <c r="F20" s="6"/>
    </row>
    <row r="21" spans="1:6" ht="15.75" x14ac:dyDescent="0.25">
      <c r="A21" s="13">
        <v>1</v>
      </c>
      <c r="B21" s="12" t="s">
        <v>8</v>
      </c>
      <c r="C21" s="8" t="s">
        <v>9</v>
      </c>
      <c r="D21" s="8">
        <v>0.21</v>
      </c>
      <c r="E21" s="8">
        <v>1065</v>
      </c>
      <c r="F21" s="8">
        <f>ROUND(D21*E21,0)</f>
        <v>224</v>
      </c>
    </row>
    <row r="22" spans="1:6" ht="15.75" x14ac:dyDescent="0.25">
      <c r="A22" s="13">
        <v>2</v>
      </c>
      <c r="B22" s="9" t="s">
        <v>12</v>
      </c>
      <c r="C22" s="8" t="s">
        <v>13</v>
      </c>
      <c r="D22" s="8">
        <v>0.625</v>
      </c>
      <c r="E22" s="8">
        <v>900</v>
      </c>
      <c r="F22" s="8">
        <f>ROUND(D22*E22,0)</f>
        <v>563</v>
      </c>
    </row>
    <row r="23" spans="1:6" ht="15.75" x14ac:dyDescent="0.25">
      <c r="A23" s="13"/>
      <c r="B23" s="17" t="s">
        <v>25</v>
      </c>
      <c r="C23" s="8"/>
      <c r="D23" s="4">
        <f>SUM(D21:D22)</f>
        <v>0.83499999999999996</v>
      </c>
      <c r="E23" s="4"/>
      <c r="F23" s="4">
        <f>SUM(F21:F22)</f>
        <v>787</v>
      </c>
    </row>
    <row r="24" spans="1:6" ht="15.75" customHeight="1" x14ac:dyDescent="0.25">
      <c r="A24" s="133" t="s">
        <v>27</v>
      </c>
      <c r="B24" s="134"/>
      <c r="C24" s="134"/>
      <c r="D24" s="6"/>
      <c r="E24" s="6"/>
      <c r="F24" s="6"/>
    </row>
    <row r="25" spans="1:6" ht="15.75" x14ac:dyDescent="0.25">
      <c r="A25" s="13">
        <v>1</v>
      </c>
      <c r="B25" s="12" t="s">
        <v>28</v>
      </c>
      <c r="C25" s="8" t="s">
        <v>11</v>
      </c>
      <c r="D25" s="8">
        <v>0.2</v>
      </c>
      <c r="E25" s="8">
        <v>996</v>
      </c>
      <c r="F25" s="8">
        <f>ROUND(D25*E25,0)</f>
        <v>199</v>
      </c>
    </row>
    <row r="26" spans="1:6" ht="15.75" x14ac:dyDescent="0.25">
      <c r="A26" s="13">
        <v>2</v>
      </c>
      <c r="B26" s="12" t="s">
        <v>19</v>
      </c>
      <c r="C26" s="8" t="s">
        <v>20</v>
      </c>
      <c r="D26" s="8">
        <v>2.5</v>
      </c>
      <c r="E26" s="8">
        <v>970</v>
      </c>
      <c r="F26" s="8">
        <f t="shared" ref="F26:F29" si="2">ROUND(D26*E26,0)</f>
        <v>2425</v>
      </c>
    </row>
    <row r="27" spans="1:6" ht="15.75" x14ac:dyDescent="0.25">
      <c r="A27" s="13">
        <v>3</v>
      </c>
      <c r="B27" s="12" t="s">
        <v>21</v>
      </c>
      <c r="C27" s="8" t="s">
        <v>22</v>
      </c>
      <c r="D27" s="8">
        <v>0.45</v>
      </c>
      <c r="E27" s="8">
        <v>970</v>
      </c>
      <c r="F27" s="8">
        <f t="shared" si="2"/>
        <v>437</v>
      </c>
    </row>
    <row r="28" spans="1:6" ht="15.75" x14ac:dyDescent="0.25">
      <c r="A28" s="13">
        <v>4</v>
      </c>
      <c r="B28" s="12" t="s">
        <v>30</v>
      </c>
      <c r="C28" s="8" t="s">
        <v>31</v>
      </c>
      <c r="D28" s="8">
        <v>0.375</v>
      </c>
      <c r="E28" s="8">
        <v>970</v>
      </c>
      <c r="F28" s="8">
        <f t="shared" si="2"/>
        <v>364</v>
      </c>
    </row>
    <row r="29" spans="1:6" ht="15.75" x14ac:dyDescent="0.25">
      <c r="A29" s="13">
        <v>5</v>
      </c>
      <c r="B29" s="22" t="s">
        <v>23</v>
      </c>
      <c r="C29" s="8" t="s">
        <v>24</v>
      </c>
      <c r="D29" s="8">
        <v>0.21199999999999999</v>
      </c>
      <c r="E29" s="8">
        <v>900</v>
      </c>
      <c r="F29" s="8">
        <f t="shared" si="2"/>
        <v>191</v>
      </c>
    </row>
    <row r="30" spans="1:6" ht="15.75" x14ac:dyDescent="0.25">
      <c r="A30" s="13"/>
      <c r="B30" s="21" t="s">
        <v>25</v>
      </c>
      <c r="C30" s="4"/>
      <c r="D30" s="4">
        <f>SUM(D25:D29)</f>
        <v>3.7370000000000005</v>
      </c>
      <c r="E30" s="4"/>
      <c r="F30" s="4">
        <f>SUM(F25:F29)</f>
        <v>3616</v>
      </c>
    </row>
    <row r="31" spans="1:6" ht="15.75" x14ac:dyDescent="0.25">
      <c r="A31" s="121" t="s">
        <v>90</v>
      </c>
      <c r="B31" s="121"/>
      <c r="C31" s="121"/>
      <c r="D31" s="94"/>
      <c r="E31" s="94"/>
      <c r="F31" s="94"/>
    </row>
    <row r="32" spans="1:6" ht="15.75" x14ac:dyDescent="0.25">
      <c r="A32" s="120" t="s">
        <v>29</v>
      </c>
      <c r="B32" s="120"/>
      <c r="C32" s="120"/>
      <c r="D32" s="6"/>
      <c r="E32" s="6"/>
      <c r="F32" s="6"/>
    </row>
    <row r="33" spans="1:6" ht="15.75" x14ac:dyDescent="0.25">
      <c r="A33" s="18">
        <v>1</v>
      </c>
      <c r="B33" s="22" t="s">
        <v>8</v>
      </c>
      <c r="C33" s="8" t="s">
        <v>9</v>
      </c>
      <c r="D33" s="8">
        <v>0</v>
      </c>
      <c r="E33" s="8">
        <v>1014</v>
      </c>
      <c r="F33" s="8">
        <f>ROUND(D33*E33,0)</f>
        <v>0</v>
      </c>
    </row>
    <row r="34" spans="1:6" ht="15.75" x14ac:dyDescent="0.25">
      <c r="A34" s="13">
        <v>2</v>
      </c>
      <c r="B34" s="9" t="s">
        <v>12</v>
      </c>
      <c r="C34" s="8" t="s">
        <v>13</v>
      </c>
      <c r="D34" s="8">
        <v>0.2</v>
      </c>
      <c r="E34" s="8">
        <v>900</v>
      </c>
      <c r="F34" s="8">
        <f>ROUND(D34*E34,0)</f>
        <v>180</v>
      </c>
    </row>
    <row r="35" spans="1:6" ht="15.75" x14ac:dyDescent="0.25">
      <c r="A35" s="18"/>
      <c r="B35" s="17" t="s">
        <v>25</v>
      </c>
      <c r="C35" s="8"/>
      <c r="D35" s="19">
        <f>SUM(D33:D34)</f>
        <v>0.2</v>
      </c>
      <c r="E35" s="19"/>
      <c r="F35" s="19">
        <f>SUM(F33:F34)</f>
        <v>180</v>
      </c>
    </row>
    <row r="36" spans="1:6" ht="15.75" customHeight="1" x14ac:dyDescent="0.25">
      <c r="A36" s="142" t="s">
        <v>116</v>
      </c>
      <c r="B36" s="143"/>
      <c r="C36" s="143"/>
      <c r="D36" s="143"/>
      <c r="E36" s="143"/>
      <c r="F36" s="144"/>
    </row>
    <row r="37" spans="1:6" ht="15.75" x14ac:dyDescent="0.25">
      <c r="A37" s="18">
        <v>1</v>
      </c>
      <c r="B37" s="12" t="s">
        <v>17</v>
      </c>
      <c r="C37" s="8" t="s">
        <v>18</v>
      </c>
      <c r="D37" s="8">
        <v>1</v>
      </c>
      <c r="E37" s="8">
        <v>1203</v>
      </c>
      <c r="F37" s="8">
        <f t="shared" ref="F37:F42" si="3">ROUND(D37*E37,0)</f>
        <v>1203</v>
      </c>
    </row>
    <row r="38" spans="1:6" ht="15.75" x14ac:dyDescent="0.25">
      <c r="A38" s="18">
        <v>2</v>
      </c>
      <c r="B38" s="12" t="s">
        <v>28</v>
      </c>
      <c r="C38" s="8" t="s">
        <v>11</v>
      </c>
      <c r="D38" s="8">
        <v>0.3</v>
      </c>
      <c r="E38" s="8">
        <v>996</v>
      </c>
      <c r="F38" s="8">
        <f t="shared" si="3"/>
        <v>299</v>
      </c>
    </row>
    <row r="39" spans="1:6" ht="15.75" x14ac:dyDescent="0.25">
      <c r="A39" s="18">
        <v>3</v>
      </c>
      <c r="B39" s="12" t="s">
        <v>19</v>
      </c>
      <c r="C39" s="8" t="s">
        <v>20</v>
      </c>
      <c r="D39" s="8">
        <v>4.9850000000000003</v>
      </c>
      <c r="E39" s="8">
        <v>970</v>
      </c>
      <c r="F39" s="8">
        <f t="shared" si="3"/>
        <v>4835</v>
      </c>
    </row>
    <row r="40" spans="1:6" ht="15.75" x14ac:dyDescent="0.25">
      <c r="A40" s="18">
        <v>4</v>
      </c>
      <c r="B40" s="12" t="s">
        <v>21</v>
      </c>
      <c r="C40" s="8" t="s">
        <v>22</v>
      </c>
      <c r="D40" s="8">
        <v>0.6</v>
      </c>
      <c r="E40" s="8">
        <v>970</v>
      </c>
      <c r="F40" s="8">
        <f t="shared" si="3"/>
        <v>582</v>
      </c>
    </row>
    <row r="41" spans="1:6" ht="15.75" x14ac:dyDescent="0.25">
      <c r="A41" s="18">
        <v>5</v>
      </c>
      <c r="B41" s="12" t="s">
        <v>30</v>
      </c>
      <c r="C41" s="8" t="s">
        <v>31</v>
      </c>
      <c r="D41" s="8">
        <v>0.5</v>
      </c>
      <c r="E41" s="8">
        <v>970</v>
      </c>
      <c r="F41" s="8">
        <f t="shared" si="3"/>
        <v>485</v>
      </c>
    </row>
    <row r="42" spans="1:6" ht="15.75" x14ac:dyDescent="0.25">
      <c r="A42" s="18">
        <v>6</v>
      </c>
      <c r="B42" s="12" t="s">
        <v>23</v>
      </c>
      <c r="C42" s="8" t="s">
        <v>24</v>
      </c>
      <c r="D42" s="8">
        <v>0.59899999999999998</v>
      </c>
      <c r="E42" s="8">
        <v>900</v>
      </c>
      <c r="F42" s="8">
        <f t="shared" si="3"/>
        <v>539</v>
      </c>
    </row>
    <row r="43" spans="1:6" ht="15.75" x14ac:dyDescent="0.25">
      <c r="A43" s="18"/>
      <c r="B43" s="17" t="s">
        <v>25</v>
      </c>
      <c r="C43" s="8"/>
      <c r="D43" s="19">
        <f>SUM(D37:D42)</f>
        <v>7.984</v>
      </c>
      <c r="E43" s="19"/>
      <c r="F43" s="19">
        <f>SUM(F37:F42)</f>
        <v>7943</v>
      </c>
    </row>
    <row r="44" spans="1:6" ht="15.75" x14ac:dyDescent="0.25">
      <c r="A44" s="121" t="s">
        <v>91</v>
      </c>
      <c r="B44" s="121"/>
      <c r="C44" s="121"/>
      <c r="D44" s="94"/>
      <c r="E44" s="94"/>
      <c r="F44" s="94"/>
    </row>
    <row r="45" spans="1:6" ht="15.75" customHeight="1" x14ac:dyDescent="0.25">
      <c r="A45" s="122" t="s">
        <v>79</v>
      </c>
      <c r="B45" s="120"/>
      <c r="C45" s="120"/>
      <c r="D45" s="120"/>
      <c r="E45" s="120"/>
      <c r="F45" s="123"/>
    </row>
    <row r="46" spans="1:6" ht="15.75" x14ac:dyDescent="0.25">
      <c r="A46" s="8">
        <v>1</v>
      </c>
      <c r="B46" s="20" t="s">
        <v>10</v>
      </c>
      <c r="C46" s="8" t="s">
        <v>11</v>
      </c>
      <c r="D46" s="8">
        <v>0.11</v>
      </c>
      <c r="E46" s="8">
        <v>1000</v>
      </c>
      <c r="F46" s="8">
        <f>ROUND(D46*E46,0)</f>
        <v>110</v>
      </c>
    </row>
    <row r="47" spans="1:6" ht="15.75" x14ac:dyDescent="0.25">
      <c r="A47" s="8">
        <v>2</v>
      </c>
      <c r="B47" s="28" t="s">
        <v>42</v>
      </c>
      <c r="C47" s="8" t="s">
        <v>43</v>
      </c>
      <c r="D47" s="8">
        <v>1</v>
      </c>
      <c r="E47" s="8">
        <v>900</v>
      </c>
      <c r="F47" s="8">
        <f>ROUND(D47*E47,0)</f>
        <v>900</v>
      </c>
    </row>
    <row r="48" spans="1:6" ht="15.75" x14ac:dyDescent="0.25">
      <c r="A48" s="8">
        <v>3</v>
      </c>
      <c r="B48" s="20" t="s">
        <v>44</v>
      </c>
      <c r="C48" s="8" t="s">
        <v>45</v>
      </c>
      <c r="D48" s="8">
        <v>0.5</v>
      </c>
      <c r="E48" s="8">
        <v>900</v>
      </c>
      <c r="F48" s="8">
        <f t="shared" ref="F48:F51" si="4">ROUND(D48*E48,0)</f>
        <v>450</v>
      </c>
    </row>
    <row r="49" spans="1:11" ht="31.5" x14ac:dyDescent="0.25">
      <c r="A49" s="8">
        <v>4</v>
      </c>
      <c r="B49" s="20" t="s">
        <v>80</v>
      </c>
      <c r="C49" s="60">
        <v>233001</v>
      </c>
      <c r="D49" s="8">
        <v>0.63</v>
      </c>
      <c r="E49" s="8">
        <v>900</v>
      </c>
      <c r="F49" s="8">
        <f t="shared" si="4"/>
        <v>567</v>
      </c>
    </row>
    <row r="50" spans="1:11" ht="15.75" x14ac:dyDescent="0.25">
      <c r="A50" s="8">
        <v>5</v>
      </c>
      <c r="B50" s="20" t="s">
        <v>77</v>
      </c>
      <c r="C50" s="8" t="s">
        <v>72</v>
      </c>
      <c r="D50" s="8">
        <v>0</v>
      </c>
      <c r="E50" s="8">
        <v>900</v>
      </c>
      <c r="F50" s="8">
        <f t="shared" si="4"/>
        <v>0</v>
      </c>
    </row>
    <row r="51" spans="1:11" ht="15.75" x14ac:dyDescent="0.25">
      <c r="A51" s="8">
        <v>6</v>
      </c>
      <c r="B51" s="9" t="s">
        <v>138</v>
      </c>
      <c r="C51" s="8" t="s">
        <v>139</v>
      </c>
      <c r="D51" s="8">
        <v>0.33</v>
      </c>
      <c r="E51" s="8">
        <v>900</v>
      </c>
      <c r="F51" s="8">
        <f t="shared" si="4"/>
        <v>297</v>
      </c>
    </row>
    <row r="52" spans="1:11" ht="15.75" x14ac:dyDescent="0.25">
      <c r="A52" s="18"/>
      <c r="B52" s="17" t="s">
        <v>25</v>
      </c>
      <c r="C52" s="8"/>
      <c r="D52" s="19">
        <f>SUM(D46:D51)</f>
        <v>2.5700000000000003</v>
      </c>
      <c r="E52" s="19"/>
      <c r="F52" s="19">
        <f>SUM(F46:F51)</f>
        <v>2324</v>
      </c>
    </row>
    <row r="53" spans="1:11" ht="15.75" customHeight="1" x14ac:dyDescent="0.25">
      <c r="A53" s="114" t="s">
        <v>81</v>
      </c>
      <c r="B53" s="115"/>
      <c r="C53" s="115"/>
      <c r="D53" s="115"/>
      <c r="E53" s="115"/>
      <c r="F53" s="124"/>
      <c r="G53" s="73"/>
      <c r="H53" s="73"/>
      <c r="I53" s="73"/>
      <c r="J53" s="73"/>
      <c r="K53" s="73"/>
    </row>
    <row r="54" spans="1:11" ht="15.75" x14ac:dyDescent="0.25">
      <c r="A54" s="8">
        <v>1</v>
      </c>
      <c r="B54" s="61" t="s">
        <v>17</v>
      </c>
      <c r="C54" s="60" t="s">
        <v>18</v>
      </c>
      <c r="D54" s="60">
        <v>1</v>
      </c>
      <c r="E54" s="60">
        <v>1267</v>
      </c>
      <c r="F54" s="60">
        <f>ROUND(D54*E54,0)</f>
        <v>1267</v>
      </c>
      <c r="G54" s="73"/>
      <c r="H54" s="73"/>
      <c r="I54" s="73"/>
      <c r="J54" s="73"/>
      <c r="K54" s="73"/>
    </row>
    <row r="55" spans="1:11" ht="15.75" x14ac:dyDescent="0.25">
      <c r="A55" s="8">
        <v>2</v>
      </c>
      <c r="B55" s="12" t="s">
        <v>28</v>
      </c>
      <c r="C55" s="8" t="s">
        <v>11</v>
      </c>
      <c r="D55" s="8">
        <v>0.5</v>
      </c>
      <c r="E55" s="8">
        <v>996</v>
      </c>
      <c r="F55" s="8">
        <f t="shared" ref="F55" si="5">ROUND(D55*E55,0)</f>
        <v>498</v>
      </c>
      <c r="G55" s="73"/>
      <c r="H55" s="73"/>
      <c r="I55" s="73"/>
      <c r="J55" s="73"/>
      <c r="K55" s="73"/>
    </row>
    <row r="56" spans="1:11" ht="15.75" x14ac:dyDescent="0.25">
      <c r="A56" s="8">
        <v>3</v>
      </c>
      <c r="B56" s="61" t="s">
        <v>46</v>
      </c>
      <c r="C56" s="60" t="s">
        <v>20</v>
      </c>
      <c r="D56" s="60">
        <v>5.9</v>
      </c>
      <c r="E56" s="60">
        <v>970</v>
      </c>
      <c r="F56" s="60">
        <f>ROUND(D56*E56,0)</f>
        <v>5723</v>
      </c>
      <c r="G56" s="73"/>
      <c r="H56" s="73"/>
      <c r="I56" s="73"/>
      <c r="J56" s="73"/>
      <c r="K56" s="73"/>
    </row>
    <row r="57" spans="1:11" ht="15.75" x14ac:dyDescent="0.25">
      <c r="A57" s="8">
        <v>4</v>
      </c>
      <c r="B57" s="61" t="s">
        <v>47</v>
      </c>
      <c r="C57" s="60" t="s">
        <v>22</v>
      </c>
      <c r="D57" s="60">
        <v>0.6</v>
      </c>
      <c r="E57" s="60">
        <v>970</v>
      </c>
      <c r="F57" s="60">
        <f t="shared" ref="F57:F60" si="6">ROUND(D57*E57,0)</f>
        <v>582</v>
      </c>
      <c r="G57" s="73"/>
      <c r="H57" s="73"/>
      <c r="I57" s="73"/>
      <c r="J57" s="73"/>
      <c r="K57" s="73"/>
    </row>
    <row r="58" spans="1:11" ht="15.75" x14ac:dyDescent="0.25">
      <c r="A58" s="8">
        <v>5</v>
      </c>
      <c r="B58" s="61" t="s">
        <v>30</v>
      </c>
      <c r="C58" s="64" t="s">
        <v>31</v>
      </c>
      <c r="D58" s="60">
        <v>0.625</v>
      </c>
      <c r="E58" s="60">
        <v>970</v>
      </c>
      <c r="F58" s="60">
        <f t="shared" si="6"/>
        <v>606</v>
      </c>
      <c r="G58" s="73"/>
      <c r="H58" s="73"/>
      <c r="I58" s="73"/>
      <c r="J58" s="73"/>
      <c r="K58" s="73"/>
    </row>
    <row r="59" spans="1:11" ht="15.75" x14ac:dyDescent="0.25">
      <c r="A59" s="8">
        <v>6</v>
      </c>
      <c r="B59" s="22" t="s">
        <v>141</v>
      </c>
      <c r="C59" s="44" t="s">
        <v>66</v>
      </c>
      <c r="D59" s="8">
        <v>0</v>
      </c>
      <c r="E59" s="8">
        <v>970</v>
      </c>
      <c r="F59" s="8">
        <f>ROUND(D59*E59,0)</f>
        <v>0</v>
      </c>
      <c r="G59" s="73"/>
      <c r="H59" s="73"/>
      <c r="I59" s="73"/>
      <c r="J59" s="73"/>
      <c r="K59" s="73"/>
    </row>
    <row r="60" spans="1:11" ht="15.75" x14ac:dyDescent="0.25">
      <c r="A60" s="8">
        <v>7</v>
      </c>
      <c r="B60" s="61" t="s">
        <v>23</v>
      </c>
      <c r="C60" s="60">
        <v>235201</v>
      </c>
      <c r="D60" s="60">
        <v>0.45600000000000002</v>
      </c>
      <c r="E60" s="60">
        <v>900</v>
      </c>
      <c r="F60" s="60">
        <f t="shared" si="6"/>
        <v>410</v>
      </c>
      <c r="G60" s="73"/>
      <c r="H60" s="73"/>
      <c r="I60" s="73"/>
      <c r="J60" s="73"/>
      <c r="K60" s="73"/>
    </row>
    <row r="61" spans="1:11" ht="15.75" x14ac:dyDescent="0.25">
      <c r="A61" s="18"/>
      <c r="B61" s="17" t="s">
        <v>25</v>
      </c>
      <c r="C61" s="8"/>
      <c r="D61" s="19">
        <f>SUM(D54:D60)</f>
        <v>9.0809999999999995</v>
      </c>
      <c r="E61" s="19"/>
      <c r="F61" s="19">
        <f>SUM(F54:F60)</f>
        <v>9086</v>
      </c>
    </row>
    <row r="62" spans="1:11" ht="15.75" customHeight="1" x14ac:dyDescent="0.25">
      <c r="A62" s="125" t="s">
        <v>82</v>
      </c>
      <c r="B62" s="126"/>
      <c r="C62" s="126"/>
      <c r="D62" s="126"/>
      <c r="E62" s="126"/>
      <c r="F62" s="127"/>
    </row>
    <row r="63" spans="1:11" ht="15.75" x14ac:dyDescent="0.25">
      <c r="A63" s="48">
        <v>1</v>
      </c>
      <c r="B63" s="65" t="s">
        <v>7</v>
      </c>
      <c r="C63" s="50" t="s">
        <v>18</v>
      </c>
      <c r="D63" s="66">
        <v>1</v>
      </c>
      <c r="E63" s="50">
        <v>1203</v>
      </c>
      <c r="F63" s="60">
        <f>ROUND(D63*E63,0)</f>
        <v>1203</v>
      </c>
    </row>
    <row r="64" spans="1:11" ht="15.75" x14ac:dyDescent="0.25">
      <c r="A64" s="48">
        <v>2</v>
      </c>
      <c r="B64" s="49" t="s">
        <v>67</v>
      </c>
      <c r="C64" s="50" t="s">
        <v>68</v>
      </c>
      <c r="D64" s="50">
        <v>1.63</v>
      </c>
      <c r="E64" s="50">
        <v>900</v>
      </c>
      <c r="F64" s="8">
        <f t="shared" ref="F64" si="7">ROUND(D64*E64,0)</f>
        <v>1467</v>
      </c>
    </row>
    <row r="65" spans="1:6" ht="15.75" x14ac:dyDescent="0.25">
      <c r="A65" s="18"/>
      <c r="B65" s="17" t="s">
        <v>25</v>
      </c>
      <c r="C65" s="8"/>
      <c r="D65" s="19">
        <f>SUM(D63:D64)</f>
        <v>2.63</v>
      </c>
      <c r="E65" s="19"/>
      <c r="F65" s="19">
        <f>SUM(F63:F64)</f>
        <v>2670</v>
      </c>
    </row>
    <row r="66" spans="1:6" ht="15.75" x14ac:dyDescent="0.25">
      <c r="A66" s="121" t="s">
        <v>92</v>
      </c>
      <c r="B66" s="121"/>
      <c r="C66" s="121"/>
      <c r="D66" s="94"/>
      <c r="E66" s="94"/>
      <c r="F66" s="94"/>
    </row>
    <row r="67" spans="1:6" ht="15.75" x14ac:dyDescent="0.25">
      <c r="A67" s="118" t="s">
        <v>32</v>
      </c>
      <c r="B67" s="119"/>
      <c r="C67" s="119"/>
      <c r="D67" s="6"/>
      <c r="E67" s="6"/>
      <c r="F67" s="6"/>
    </row>
    <row r="68" spans="1:6" ht="15.75" x14ac:dyDescent="0.25">
      <c r="A68" s="18">
        <v>1</v>
      </c>
      <c r="B68" s="9" t="s">
        <v>7</v>
      </c>
      <c r="C68" s="8">
        <v>134508</v>
      </c>
      <c r="D68" s="8">
        <v>0</v>
      </c>
      <c r="E68" s="8">
        <v>1203</v>
      </c>
      <c r="F68" s="8">
        <f>ROUND(D68*E68,0)</f>
        <v>0</v>
      </c>
    </row>
    <row r="69" spans="1:6" ht="15.75" x14ac:dyDescent="0.25">
      <c r="A69" s="18">
        <v>2</v>
      </c>
      <c r="B69" s="20" t="s">
        <v>8</v>
      </c>
      <c r="C69" s="8" t="s">
        <v>9</v>
      </c>
      <c r="D69" s="8">
        <v>0</v>
      </c>
      <c r="E69" s="8">
        <v>962</v>
      </c>
      <c r="F69" s="8">
        <f t="shared" ref="F69:F72" si="8">ROUND(D69*E69,0)</f>
        <v>0</v>
      </c>
    </row>
    <row r="70" spans="1:6" ht="15.75" x14ac:dyDescent="0.25">
      <c r="A70" s="18">
        <v>3</v>
      </c>
      <c r="B70" s="9" t="s">
        <v>10</v>
      </c>
      <c r="C70" s="8" t="s">
        <v>11</v>
      </c>
      <c r="D70" s="8">
        <v>7.4999999999999997E-2</v>
      </c>
      <c r="E70" s="8">
        <v>1000</v>
      </c>
      <c r="F70" s="8">
        <f t="shared" si="8"/>
        <v>75</v>
      </c>
    </row>
    <row r="71" spans="1:6" ht="15.75" x14ac:dyDescent="0.25">
      <c r="A71" s="18">
        <v>4</v>
      </c>
      <c r="B71" s="20" t="s">
        <v>33</v>
      </c>
      <c r="C71" s="8" t="s">
        <v>13</v>
      </c>
      <c r="D71" s="8">
        <v>0.42499999999999999</v>
      </c>
      <c r="E71" s="8">
        <v>900</v>
      </c>
      <c r="F71" s="8">
        <f t="shared" si="8"/>
        <v>383</v>
      </c>
    </row>
    <row r="72" spans="1:6" ht="15.75" x14ac:dyDescent="0.25">
      <c r="A72" s="18">
        <v>5</v>
      </c>
      <c r="B72" s="9" t="s">
        <v>138</v>
      </c>
      <c r="C72" s="8" t="s">
        <v>139</v>
      </c>
      <c r="D72" s="8">
        <v>7.4999999999999997E-2</v>
      </c>
      <c r="E72" s="8">
        <v>900</v>
      </c>
      <c r="F72" s="8">
        <f t="shared" si="8"/>
        <v>68</v>
      </c>
    </row>
    <row r="73" spans="1:6" ht="15.75" x14ac:dyDescent="0.25">
      <c r="A73" s="8"/>
      <c r="B73" s="21" t="s">
        <v>16</v>
      </c>
      <c r="C73" s="4"/>
      <c r="D73" s="4">
        <f>SUM(D68:D72)</f>
        <v>0.57499999999999996</v>
      </c>
      <c r="E73" s="4"/>
      <c r="F73" s="4">
        <f>SUM(F68:F72)</f>
        <v>526</v>
      </c>
    </row>
    <row r="74" spans="1:6" ht="15.75" customHeight="1" x14ac:dyDescent="0.25">
      <c r="A74" s="114" t="s">
        <v>115</v>
      </c>
      <c r="B74" s="115"/>
      <c r="C74" s="115"/>
      <c r="D74" s="6"/>
      <c r="E74" s="6"/>
      <c r="F74" s="6"/>
    </row>
    <row r="75" spans="1:6" ht="30.75" customHeight="1" x14ac:dyDescent="0.25">
      <c r="A75" s="8">
        <v>1</v>
      </c>
      <c r="B75" s="20" t="s">
        <v>34</v>
      </c>
      <c r="C75" s="8" t="s">
        <v>18</v>
      </c>
      <c r="D75" s="8">
        <v>0.8</v>
      </c>
      <c r="E75" s="8">
        <v>1203</v>
      </c>
      <c r="F75" s="8">
        <f>ROUND(D75*E75,0)</f>
        <v>962</v>
      </c>
    </row>
    <row r="76" spans="1:6" ht="15.75" x14ac:dyDescent="0.25">
      <c r="A76" s="8">
        <v>2</v>
      </c>
      <c r="B76" s="20" t="s">
        <v>19</v>
      </c>
      <c r="C76" s="8" t="s">
        <v>20</v>
      </c>
      <c r="D76" s="8">
        <v>2.8279999999999998</v>
      </c>
      <c r="E76" s="8">
        <v>970</v>
      </c>
      <c r="F76" s="8">
        <f t="shared" ref="F76:F79" si="9">ROUND(D76*E76,0)</f>
        <v>2743</v>
      </c>
    </row>
    <row r="77" spans="1:6" ht="15.75" x14ac:dyDescent="0.25">
      <c r="A77" s="8">
        <v>3</v>
      </c>
      <c r="B77" s="20" t="s">
        <v>21</v>
      </c>
      <c r="C77" s="8" t="s">
        <v>22</v>
      </c>
      <c r="D77" s="8">
        <v>0.3</v>
      </c>
      <c r="E77" s="8">
        <v>970</v>
      </c>
      <c r="F77" s="8">
        <f t="shared" si="9"/>
        <v>291</v>
      </c>
    </row>
    <row r="78" spans="1:6" ht="15.75" x14ac:dyDescent="0.25">
      <c r="A78" s="8">
        <v>4</v>
      </c>
      <c r="B78" s="61" t="s">
        <v>30</v>
      </c>
      <c r="C78" s="64" t="s">
        <v>31</v>
      </c>
      <c r="D78" s="67">
        <v>0.25</v>
      </c>
      <c r="E78" s="67">
        <v>970</v>
      </c>
      <c r="F78" s="60">
        <f t="shared" si="9"/>
        <v>243</v>
      </c>
    </row>
    <row r="79" spans="1:6" ht="15.75" x14ac:dyDescent="0.25">
      <c r="A79" s="8">
        <v>5</v>
      </c>
      <c r="B79" s="20" t="s">
        <v>23</v>
      </c>
      <c r="C79" s="8" t="s">
        <v>24</v>
      </c>
      <c r="D79" s="8">
        <v>0.16400000000000001</v>
      </c>
      <c r="E79" s="8">
        <v>900</v>
      </c>
      <c r="F79" s="8">
        <f t="shared" si="9"/>
        <v>148</v>
      </c>
    </row>
    <row r="80" spans="1:6" ht="15.75" x14ac:dyDescent="0.25">
      <c r="A80" s="60"/>
      <c r="B80" s="96" t="s">
        <v>25</v>
      </c>
      <c r="C80" s="60"/>
      <c r="D80" s="113">
        <f>SUM(D75:D79)</f>
        <v>4.3419999999999996</v>
      </c>
      <c r="E80" s="97"/>
      <c r="F80" s="97">
        <f>SUM(F75:F79)</f>
        <v>4387</v>
      </c>
    </row>
    <row r="81" spans="1:6" ht="15.75" x14ac:dyDescent="0.25">
      <c r="A81" s="121" t="s">
        <v>114</v>
      </c>
      <c r="B81" s="121"/>
      <c r="C81" s="121"/>
      <c r="D81" s="95"/>
      <c r="E81" s="95"/>
      <c r="F81" s="95"/>
    </row>
    <row r="82" spans="1:6" ht="15.75" customHeight="1" x14ac:dyDescent="0.25">
      <c r="A82" s="118" t="s">
        <v>83</v>
      </c>
      <c r="B82" s="119"/>
      <c r="C82" s="119"/>
      <c r="D82" s="119"/>
      <c r="E82" s="119"/>
      <c r="F82" s="128"/>
    </row>
    <row r="83" spans="1:6" ht="15.75" x14ac:dyDescent="0.25">
      <c r="A83" s="8">
        <v>1</v>
      </c>
      <c r="B83" s="28" t="s">
        <v>42</v>
      </c>
      <c r="C83" s="8" t="s">
        <v>43</v>
      </c>
      <c r="D83" s="10">
        <v>1</v>
      </c>
      <c r="E83" s="8">
        <v>950</v>
      </c>
      <c r="F83" s="11">
        <f>ROUND(D83*E83,0)</f>
        <v>950</v>
      </c>
    </row>
    <row r="84" spans="1:6" ht="15.75" x14ac:dyDescent="0.25">
      <c r="A84" s="8">
        <v>2</v>
      </c>
      <c r="B84" s="9" t="s">
        <v>138</v>
      </c>
      <c r="C84" s="8" t="s">
        <v>139</v>
      </c>
      <c r="D84" s="112">
        <v>0.25</v>
      </c>
      <c r="E84" s="8">
        <v>900</v>
      </c>
      <c r="F84" s="11">
        <f>ROUND(D84*E84,0)</f>
        <v>225</v>
      </c>
    </row>
    <row r="85" spans="1:6" s="56" customFormat="1" ht="15.75" x14ac:dyDescent="0.25">
      <c r="A85" s="4"/>
      <c r="B85" s="17" t="s">
        <v>25</v>
      </c>
      <c r="C85" s="4"/>
      <c r="D85" s="4">
        <f>SUM(D83:D84)</f>
        <v>1.25</v>
      </c>
      <c r="E85" s="4"/>
      <c r="F85" s="4">
        <f>SUM(F83:F84)</f>
        <v>1175</v>
      </c>
    </row>
    <row r="86" spans="1:6" ht="15.75" customHeight="1" x14ac:dyDescent="0.25">
      <c r="A86" s="114" t="s">
        <v>84</v>
      </c>
      <c r="B86" s="115"/>
      <c r="C86" s="115"/>
      <c r="D86" s="115"/>
      <c r="E86" s="115"/>
      <c r="F86" s="124"/>
    </row>
    <row r="87" spans="1:6" ht="15.75" x14ac:dyDescent="0.25">
      <c r="A87" s="8">
        <v>1</v>
      </c>
      <c r="B87" s="20" t="s">
        <v>17</v>
      </c>
      <c r="C87" s="8" t="s">
        <v>18</v>
      </c>
      <c r="D87" s="11">
        <v>1</v>
      </c>
      <c r="E87" s="11">
        <v>1267</v>
      </c>
      <c r="F87" s="8">
        <f>ROUND(D87*E87,0)</f>
        <v>1267</v>
      </c>
    </row>
    <row r="88" spans="1:6" ht="15.75" x14ac:dyDescent="0.25">
      <c r="A88" s="8">
        <v>2</v>
      </c>
      <c r="B88" s="61" t="s">
        <v>36</v>
      </c>
      <c r="C88" s="64" t="s">
        <v>37</v>
      </c>
      <c r="D88" s="67">
        <v>0.6</v>
      </c>
      <c r="E88" s="67">
        <v>996</v>
      </c>
      <c r="F88" s="60">
        <f>ROUND(D88*E88,0)</f>
        <v>598</v>
      </c>
    </row>
    <row r="89" spans="1:6" ht="15.75" x14ac:dyDescent="0.25">
      <c r="A89" s="8">
        <v>3</v>
      </c>
      <c r="B89" s="61" t="s">
        <v>46</v>
      </c>
      <c r="C89" s="60" t="s">
        <v>20</v>
      </c>
      <c r="D89" s="67">
        <v>9.1999999999999993</v>
      </c>
      <c r="E89" s="67">
        <v>970</v>
      </c>
      <c r="F89" s="60">
        <f t="shared" ref="F89:F93" si="10">ROUND(D89*E89,0)</f>
        <v>8924</v>
      </c>
    </row>
    <row r="90" spans="1:6" ht="15.75" x14ac:dyDescent="0.25">
      <c r="A90" s="8">
        <v>4</v>
      </c>
      <c r="B90" s="61" t="s">
        <v>47</v>
      </c>
      <c r="C90" s="64" t="s">
        <v>22</v>
      </c>
      <c r="D90" s="67">
        <v>0.6</v>
      </c>
      <c r="E90" s="67">
        <v>970</v>
      </c>
      <c r="F90" s="60">
        <f t="shared" si="10"/>
        <v>582</v>
      </c>
    </row>
    <row r="91" spans="1:6" ht="15.75" x14ac:dyDescent="0.25">
      <c r="A91" s="8">
        <v>5</v>
      </c>
      <c r="B91" s="61" t="s">
        <v>30</v>
      </c>
      <c r="C91" s="64" t="s">
        <v>31</v>
      </c>
      <c r="D91" s="67">
        <v>0.875</v>
      </c>
      <c r="E91" s="67">
        <v>970</v>
      </c>
      <c r="F91" s="60">
        <f t="shared" si="10"/>
        <v>849</v>
      </c>
    </row>
    <row r="92" spans="1:6" ht="15.75" x14ac:dyDescent="0.25">
      <c r="A92" s="8">
        <v>6</v>
      </c>
      <c r="B92" s="22" t="s">
        <v>141</v>
      </c>
      <c r="C92" s="44" t="s">
        <v>66</v>
      </c>
      <c r="D92" s="67">
        <v>0</v>
      </c>
      <c r="E92" s="67">
        <v>970</v>
      </c>
      <c r="F92" s="60">
        <f t="shared" si="10"/>
        <v>0</v>
      </c>
    </row>
    <row r="93" spans="1:6" ht="15.75" x14ac:dyDescent="0.25">
      <c r="A93" s="8">
        <v>7</v>
      </c>
      <c r="B93" s="20" t="s">
        <v>23</v>
      </c>
      <c r="C93" s="8">
        <v>235201</v>
      </c>
      <c r="D93" s="11">
        <v>0.67400000000000004</v>
      </c>
      <c r="E93" s="11">
        <v>900</v>
      </c>
      <c r="F93" s="8">
        <f t="shared" si="10"/>
        <v>607</v>
      </c>
    </row>
    <row r="94" spans="1:6" s="56" customFormat="1" ht="15.75" x14ac:dyDescent="0.25">
      <c r="A94" s="4"/>
      <c r="B94" s="17" t="s">
        <v>25</v>
      </c>
      <c r="C94" s="4"/>
      <c r="D94" s="4">
        <f>SUM(D87:D93)</f>
        <v>12.948999999999998</v>
      </c>
      <c r="E94" s="4"/>
      <c r="F94" s="4">
        <f>SUM(F87:F93)</f>
        <v>12827</v>
      </c>
    </row>
    <row r="95" spans="1:6" ht="15.75" customHeight="1" x14ac:dyDescent="0.25">
      <c r="A95" s="114" t="s">
        <v>113</v>
      </c>
      <c r="B95" s="115"/>
      <c r="C95" s="115"/>
      <c r="D95" s="115"/>
      <c r="E95" s="115"/>
      <c r="F95" s="124"/>
    </row>
    <row r="96" spans="1:6" ht="15.75" x14ac:dyDescent="0.25">
      <c r="A96" s="48">
        <v>1</v>
      </c>
      <c r="B96" s="49" t="s">
        <v>7</v>
      </c>
      <c r="C96" s="50" t="s">
        <v>18</v>
      </c>
      <c r="D96" s="50">
        <v>0.93</v>
      </c>
      <c r="E96" s="50">
        <v>1203</v>
      </c>
      <c r="F96" s="60">
        <f>ROUND(D96*E96,0)</f>
        <v>1119</v>
      </c>
    </row>
    <row r="97" spans="1:6" ht="15.75" x14ac:dyDescent="0.25">
      <c r="A97" s="48">
        <v>2</v>
      </c>
      <c r="B97" s="49" t="s">
        <v>67</v>
      </c>
      <c r="C97" s="50" t="s">
        <v>68</v>
      </c>
      <c r="D97" s="50">
        <v>1.349</v>
      </c>
      <c r="E97" s="50">
        <v>900</v>
      </c>
      <c r="F97" s="11">
        <f>ROUND(D97*E97,0)</f>
        <v>1214</v>
      </c>
    </row>
    <row r="98" spans="1:6" s="56" customFormat="1" ht="15" customHeight="1" x14ac:dyDescent="0.25">
      <c r="A98" s="4"/>
      <c r="B98" s="17" t="s">
        <v>25</v>
      </c>
      <c r="C98" s="4"/>
      <c r="D98" s="4">
        <f>SUM(D96:D97)</f>
        <v>2.2789999999999999</v>
      </c>
      <c r="E98" s="4"/>
      <c r="F98" s="4">
        <f>SUM(F96:F97)</f>
        <v>2333</v>
      </c>
    </row>
    <row r="99" spans="1:6" ht="15.75" x14ac:dyDescent="0.25">
      <c r="A99" s="121" t="s">
        <v>93</v>
      </c>
      <c r="B99" s="121"/>
      <c r="C99" s="121"/>
      <c r="D99" s="94"/>
      <c r="E99" s="94"/>
      <c r="F99" s="94"/>
    </row>
    <row r="100" spans="1:6" ht="15.75" x14ac:dyDescent="0.25">
      <c r="A100" s="118" t="s">
        <v>35</v>
      </c>
      <c r="B100" s="119"/>
      <c r="C100" s="119"/>
      <c r="D100" s="6"/>
      <c r="E100" s="6"/>
      <c r="F100" s="6"/>
    </row>
    <row r="101" spans="1:6" ht="15.75" x14ac:dyDescent="0.25">
      <c r="A101" s="11">
        <v>1</v>
      </c>
      <c r="B101" s="22" t="s">
        <v>8</v>
      </c>
      <c r="C101" s="8" t="s">
        <v>9</v>
      </c>
      <c r="D101" s="8">
        <v>0.1</v>
      </c>
      <c r="E101" s="8">
        <v>962</v>
      </c>
      <c r="F101" s="8">
        <f>ROUND(D101*E101,0)</f>
        <v>96</v>
      </c>
    </row>
    <row r="102" spans="1:6" ht="15.75" x14ac:dyDescent="0.25">
      <c r="A102" s="8">
        <v>2</v>
      </c>
      <c r="B102" s="23" t="s">
        <v>10</v>
      </c>
      <c r="C102" s="8" t="s">
        <v>11</v>
      </c>
      <c r="D102" s="8">
        <v>7.4999999999999997E-2</v>
      </c>
      <c r="E102" s="8">
        <v>1000</v>
      </c>
      <c r="F102" s="8">
        <f t="shared" ref="F102:F104" si="11">ROUND(D102*E102,0)</f>
        <v>75</v>
      </c>
    </row>
    <row r="103" spans="1:6" ht="15.75" x14ac:dyDescent="0.25">
      <c r="A103" s="8">
        <v>3</v>
      </c>
      <c r="B103" s="20" t="s">
        <v>33</v>
      </c>
      <c r="C103" s="8" t="s">
        <v>13</v>
      </c>
      <c r="D103" s="8">
        <v>0.5</v>
      </c>
      <c r="E103" s="8">
        <v>900</v>
      </c>
      <c r="F103" s="8">
        <f t="shared" si="11"/>
        <v>450</v>
      </c>
    </row>
    <row r="104" spans="1:6" ht="15.75" x14ac:dyDescent="0.25">
      <c r="A104" s="8">
        <v>4</v>
      </c>
      <c r="B104" s="9" t="s">
        <v>138</v>
      </c>
      <c r="C104" s="8" t="s">
        <v>139</v>
      </c>
      <c r="D104" s="8">
        <v>0.06</v>
      </c>
      <c r="E104" s="8">
        <v>900</v>
      </c>
      <c r="F104" s="8">
        <f t="shared" si="11"/>
        <v>54</v>
      </c>
    </row>
    <row r="105" spans="1:6" ht="15.75" x14ac:dyDescent="0.25">
      <c r="A105" s="8"/>
      <c r="B105" s="21" t="s">
        <v>25</v>
      </c>
      <c r="C105" s="8"/>
      <c r="D105" s="4">
        <f>SUM(D101:D104)</f>
        <v>0.7350000000000001</v>
      </c>
      <c r="E105" s="4"/>
      <c r="F105" s="4">
        <f>SUM(F101:F104)</f>
        <v>675</v>
      </c>
    </row>
    <row r="106" spans="1:6" ht="15.75" x14ac:dyDescent="0.25">
      <c r="A106" s="129" t="s">
        <v>112</v>
      </c>
      <c r="B106" s="130"/>
      <c r="C106" s="130"/>
      <c r="D106" s="130"/>
      <c r="E106" s="130"/>
      <c r="F106" s="131"/>
    </row>
    <row r="107" spans="1:6" ht="30" customHeight="1" x14ac:dyDescent="0.25">
      <c r="A107" s="24">
        <v>1</v>
      </c>
      <c r="B107" s="20" t="s">
        <v>34</v>
      </c>
      <c r="C107" s="24" t="s">
        <v>18</v>
      </c>
      <c r="D107" s="8">
        <v>1</v>
      </c>
      <c r="E107" s="8">
        <v>1203</v>
      </c>
      <c r="F107" s="8">
        <f t="shared" ref="F107:F112" si="12">ROUND(D107*E107,0)</f>
        <v>1203</v>
      </c>
    </row>
    <row r="108" spans="1:6" ht="15.75" x14ac:dyDescent="0.25">
      <c r="A108" s="24">
        <v>2</v>
      </c>
      <c r="B108" s="22" t="s">
        <v>19</v>
      </c>
      <c r="C108" s="24" t="s">
        <v>20</v>
      </c>
      <c r="D108" s="8">
        <v>5.2119999999999997</v>
      </c>
      <c r="E108" s="8">
        <v>970</v>
      </c>
      <c r="F108" s="8">
        <f t="shared" si="12"/>
        <v>5056</v>
      </c>
    </row>
    <row r="109" spans="1:6" ht="15.75" x14ac:dyDescent="0.25">
      <c r="A109" s="24">
        <v>3</v>
      </c>
      <c r="B109" s="22" t="s">
        <v>21</v>
      </c>
      <c r="C109" s="24" t="s">
        <v>22</v>
      </c>
      <c r="D109" s="8">
        <v>0.45</v>
      </c>
      <c r="E109" s="8">
        <v>970</v>
      </c>
      <c r="F109" s="8">
        <f t="shared" si="12"/>
        <v>437</v>
      </c>
    </row>
    <row r="110" spans="1:6" ht="15.75" x14ac:dyDescent="0.25">
      <c r="A110" s="24">
        <v>4</v>
      </c>
      <c r="B110" s="22" t="s">
        <v>30</v>
      </c>
      <c r="C110" s="24" t="s">
        <v>31</v>
      </c>
      <c r="D110" s="8">
        <v>0.375</v>
      </c>
      <c r="E110" s="8">
        <v>970</v>
      </c>
      <c r="F110" s="8">
        <f>ROUND(D110*E110,0)</f>
        <v>364</v>
      </c>
    </row>
    <row r="111" spans="1:6" ht="15.75" x14ac:dyDescent="0.25">
      <c r="A111" s="24">
        <v>5</v>
      </c>
      <c r="B111" s="22" t="s">
        <v>141</v>
      </c>
      <c r="C111" s="44" t="s">
        <v>66</v>
      </c>
      <c r="D111" s="8">
        <v>3.6999999999999998E-2</v>
      </c>
      <c r="E111" s="8">
        <v>970</v>
      </c>
      <c r="F111" s="8">
        <f>ROUND(D111*E111,0)</f>
        <v>36</v>
      </c>
    </row>
    <row r="112" spans="1:6" ht="15.75" x14ac:dyDescent="0.25">
      <c r="A112" s="24">
        <v>6</v>
      </c>
      <c r="B112" s="22" t="s">
        <v>23</v>
      </c>
      <c r="C112" s="24" t="s">
        <v>24</v>
      </c>
      <c r="D112" s="8">
        <v>0.24299999999999999</v>
      </c>
      <c r="E112" s="8">
        <v>900</v>
      </c>
      <c r="F112" s="8">
        <f t="shared" si="12"/>
        <v>219</v>
      </c>
    </row>
    <row r="113" spans="1:6" ht="15.75" x14ac:dyDescent="0.25">
      <c r="A113" s="25"/>
      <c r="B113" s="26" t="s">
        <v>16</v>
      </c>
      <c r="C113" s="8"/>
      <c r="D113" s="27">
        <f>SUM(D107:D112)</f>
        <v>7.3170000000000002</v>
      </c>
      <c r="E113" s="27"/>
      <c r="F113" s="27">
        <f>SUM(F107:F112)</f>
        <v>7315</v>
      </c>
    </row>
    <row r="114" spans="1:6" ht="15.75" x14ac:dyDescent="0.25">
      <c r="A114" s="121" t="s">
        <v>94</v>
      </c>
      <c r="B114" s="121"/>
      <c r="C114" s="121"/>
      <c r="D114" s="94"/>
      <c r="E114" s="94"/>
      <c r="F114" s="94"/>
    </row>
    <row r="115" spans="1:6" ht="15.75" x14ac:dyDescent="0.25">
      <c r="A115" s="118" t="s">
        <v>38</v>
      </c>
      <c r="B115" s="119"/>
      <c r="C115" s="119"/>
      <c r="D115" s="6"/>
      <c r="E115" s="6"/>
      <c r="F115" s="6"/>
    </row>
    <row r="116" spans="1:6" ht="15.75" x14ac:dyDescent="0.25">
      <c r="A116" s="8">
        <v>1</v>
      </c>
      <c r="B116" s="9" t="s">
        <v>7</v>
      </c>
      <c r="C116" s="8" t="s">
        <v>18</v>
      </c>
      <c r="D116" s="8">
        <v>0</v>
      </c>
      <c r="E116" s="8">
        <v>1203</v>
      </c>
      <c r="F116" s="8">
        <f t="shared" ref="F116:F121" si="13">ROUND(D116*E116,0)</f>
        <v>0</v>
      </c>
    </row>
    <row r="117" spans="1:6" ht="15.75" x14ac:dyDescent="0.25">
      <c r="A117" s="8">
        <v>2</v>
      </c>
      <c r="B117" s="22" t="s">
        <v>8</v>
      </c>
      <c r="C117" s="8" t="s">
        <v>9</v>
      </c>
      <c r="D117" s="8">
        <v>0.2</v>
      </c>
      <c r="E117" s="8">
        <v>962</v>
      </c>
      <c r="F117" s="8">
        <f t="shared" si="13"/>
        <v>192</v>
      </c>
    </row>
    <row r="118" spans="1:6" ht="15.75" x14ac:dyDescent="0.25">
      <c r="A118" s="8">
        <v>3</v>
      </c>
      <c r="B118" s="9" t="s">
        <v>10</v>
      </c>
      <c r="C118" s="8" t="s">
        <v>11</v>
      </c>
      <c r="D118" s="8">
        <v>0.1</v>
      </c>
      <c r="E118" s="8">
        <v>1000</v>
      </c>
      <c r="F118" s="8">
        <f t="shared" si="13"/>
        <v>100</v>
      </c>
    </row>
    <row r="119" spans="1:6" ht="15.75" x14ac:dyDescent="0.25">
      <c r="A119" s="8">
        <v>4</v>
      </c>
      <c r="B119" s="22" t="s">
        <v>12</v>
      </c>
      <c r="C119" s="8" t="s">
        <v>13</v>
      </c>
      <c r="D119" s="8">
        <v>0.77500000000000002</v>
      </c>
      <c r="E119" s="8">
        <v>900</v>
      </c>
      <c r="F119" s="8">
        <f t="shared" si="13"/>
        <v>698</v>
      </c>
    </row>
    <row r="120" spans="1:6" ht="15.75" x14ac:dyDescent="0.25">
      <c r="A120" s="8">
        <v>5</v>
      </c>
      <c r="B120" s="22" t="s">
        <v>39</v>
      </c>
      <c r="C120" s="8">
        <v>263403</v>
      </c>
      <c r="D120" s="8">
        <v>0</v>
      </c>
      <c r="E120" s="8">
        <v>900</v>
      </c>
      <c r="F120" s="8">
        <f t="shared" si="13"/>
        <v>0</v>
      </c>
    </row>
    <row r="121" spans="1:6" ht="15.75" x14ac:dyDescent="0.25">
      <c r="A121" s="8">
        <v>6</v>
      </c>
      <c r="B121" s="22" t="s">
        <v>23</v>
      </c>
      <c r="C121" s="8" t="s">
        <v>24</v>
      </c>
      <c r="D121" s="8">
        <v>0</v>
      </c>
      <c r="E121" s="8">
        <v>900</v>
      </c>
      <c r="F121" s="8">
        <f t="shared" si="13"/>
        <v>0</v>
      </c>
    </row>
    <row r="122" spans="1:6" ht="15.75" x14ac:dyDescent="0.25">
      <c r="A122" s="22"/>
      <c r="B122" s="21" t="s">
        <v>25</v>
      </c>
      <c r="C122" s="4"/>
      <c r="D122" s="4">
        <f>SUM(D116:D121)</f>
        <v>1.0750000000000002</v>
      </c>
      <c r="E122" s="4"/>
      <c r="F122" s="4">
        <f>SUM(F116:F121)</f>
        <v>990</v>
      </c>
    </row>
    <row r="123" spans="1:6" ht="15.75" x14ac:dyDescent="0.25">
      <c r="A123" s="114" t="s">
        <v>40</v>
      </c>
      <c r="B123" s="115"/>
      <c r="C123" s="115"/>
      <c r="D123" s="6"/>
      <c r="E123" s="6"/>
      <c r="F123" s="6"/>
    </row>
    <row r="124" spans="1:6" ht="15.75" x14ac:dyDescent="0.25">
      <c r="A124" s="8">
        <v>1</v>
      </c>
      <c r="B124" s="22" t="s">
        <v>19</v>
      </c>
      <c r="C124" s="8">
        <v>234201</v>
      </c>
      <c r="D124" s="8">
        <v>1.2809999999999999</v>
      </c>
      <c r="E124" s="8">
        <v>970</v>
      </c>
      <c r="F124" s="8">
        <f>ROUND(D124*E124,0)</f>
        <v>1243</v>
      </c>
    </row>
    <row r="125" spans="1:6" ht="15.75" x14ac:dyDescent="0.25">
      <c r="A125" s="8">
        <v>2</v>
      </c>
      <c r="B125" s="22" t="s">
        <v>21</v>
      </c>
      <c r="C125" s="8" t="s">
        <v>22</v>
      </c>
      <c r="D125" s="8">
        <v>0.15</v>
      </c>
      <c r="E125" s="8">
        <v>970</v>
      </c>
      <c r="F125" s="8">
        <f t="shared" ref="F125:F127" si="14">ROUND(D125*E125,0)</f>
        <v>146</v>
      </c>
    </row>
    <row r="126" spans="1:6" ht="15.75" x14ac:dyDescent="0.25">
      <c r="A126" s="8">
        <v>3</v>
      </c>
      <c r="B126" s="22" t="s">
        <v>30</v>
      </c>
      <c r="C126" s="24" t="s">
        <v>31</v>
      </c>
      <c r="D126" s="8">
        <v>0</v>
      </c>
      <c r="E126" s="8">
        <v>970</v>
      </c>
      <c r="F126" s="8">
        <f t="shared" si="14"/>
        <v>0</v>
      </c>
    </row>
    <row r="127" spans="1:6" ht="15.75" x14ac:dyDescent="0.25">
      <c r="A127" s="8">
        <v>4</v>
      </c>
      <c r="B127" s="22" t="s">
        <v>23</v>
      </c>
      <c r="C127" s="8" t="s">
        <v>24</v>
      </c>
      <c r="D127" s="8">
        <v>3.1E-2</v>
      </c>
      <c r="E127" s="8">
        <v>900</v>
      </c>
      <c r="F127" s="8">
        <f t="shared" si="14"/>
        <v>28</v>
      </c>
    </row>
    <row r="128" spans="1:6" ht="15.75" x14ac:dyDescent="0.25">
      <c r="A128" s="22"/>
      <c r="B128" s="21" t="s">
        <v>25</v>
      </c>
      <c r="C128" s="4"/>
      <c r="D128" s="4">
        <f>SUM(D124:D127)</f>
        <v>1.4619999999999997</v>
      </c>
      <c r="E128" s="4"/>
      <c r="F128" s="4">
        <f>SUM(F124:F127)</f>
        <v>1417</v>
      </c>
    </row>
    <row r="129" spans="1:6" ht="15.75" x14ac:dyDescent="0.25">
      <c r="A129" s="121" t="s">
        <v>95</v>
      </c>
      <c r="B129" s="121"/>
      <c r="C129" s="121"/>
      <c r="D129" s="94"/>
      <c r="E129" s="94"/>
      <c r="F129" s="94"/>
    </row>
    <row r="130" spans="1:6" ht="18.75" customHeight="1" x14ac:dyDescent="0.25">
      <c r="A130" s="135" t="s">
        <v>85</v>
      </c>
      <c r="B130" s="135"/>
      <c r="C130" s="135"/>
      <c r="D130" s="135"/>
      <c r="E130" s="135"/>
      <c r="F130" s="135"/>
    </row>
    <row r="131" spans="1:6" ht="18.75" customHeight="1" x14ac:dyDescent="0.25">
      <c r="A131" s="8">
        <v>1</v>
      </c>
      <c r="B131" s="22" t="s">
        <v>12</v>
      </c>
      <c r="C131" s="8" t="s">
        <v>13</v>
      </c>
      <c r="D131" s="8">
        <v>1.53</v>
      </c>
      <c r="E131" s="8">
        <v>900</v>
      </c>
      <c r="F131" s="8">
        <f t="shared" ref="F131:F133" si="15">ROUND(E131*D131,0)</f>
        <v>1377</v>
      </c>
    </row>
    <row r="132" spans="1:6" ht="18.75" customHeight="1" x14ac:dyDescent="0.25">
      <c r="A132" s="8">
        <v>2</v>
      </c>
      <c r="B132" s="20" t="s">
        <v>138</v>
      </c>
      <c r="C132" s="8" t="s">
        <v>139</v>
      </c>
      <c r="D132" s="8">
        <v>0.15</v>
      </c>
      <c r="E132" s="8">
        <v>900</v>
      </c>
      <c r="F132" s="8">
        <f t="shared" si="15"/>
        <v>135</v>
      </c>
    </row>
    <row r="133" spans="1:6" s="70" customFormat="1" ht="15.75" x14ac:dyDescent="0.25">
      <c r="A133" s="8">
        <v>3</v>
      </c>
      <c r="B133" s="20" t="s">
        <v>77</v>
      </c>
      <c r="C133" s="69">
        <v>235906</v>
      </c>
      <c r="D133" s="8">
        <v>0</v>
      </c>
      <c r="E133" s="8">
        <v>900</v>
      </c>
      <c r="F133" s="8">
        <f t="shared" si="15"/>
        <v>0</v>
      </c>
    </row>
    <row r="134" spans="1:6" ht="15.75" x14ac:dyDescent="0.25">
      <c r="A134" s="22"/>
      <c r="B134" s="21" t="s">
        <v>25</v>
      </c>
      <c r="C134" s="4"/>
      <c r="D134" s="4">
        <f>SUM(D131:D133)</f>
        <v>1.68</v>
      </c>
      <c r="E134" s="4"/>
      <c r="F134" s="4">
        <f>SUM(F131:F133)</f>
        <v>1512</v>
      </c>
    </row>
    <row r="135" spans="1:6" ht="19.5" customHeight="1" x14ac:dyDescent="0.25">
      <c r="A135" s="136" t="s">
        <v>86</v>
      </c>
      <c r="B135" s="137"/>
      <c r="C135" s="137"/>
      <c r="D135" s="137"/>
      <c r="E135" s="137"/>
      <c r="F135" s="138"/>
    </row>
    <row r="136" spans="1:6" ht="15.75" x14ac:dyDescent="0.25">
      <c r="A136" s="8">
        <v>1</v>
      </c>
      <c r="B136" s="20" t="s">
        <v>17</v>
      </c>
      <c r="C136" s="69">
        <v>134508</v>
      </c>
      <c r="D136" s="8">
        <v>1</v>
      </c>
      <c r="E136" s="8">
        <v>1203</v>
      </c>
      <c r="F136" s="8">
        <f>ROUND(E136*D136,0)</f>
        <v>1203</v>
      </c>
    </row>
    <row r="137" spans="1:6" ht="15.75" x14ac:dyDescent="0.25">
      <c r="A137" s="8">
        <v>2</v>
      </c>
      <c r="B137" s="61" t="s">
        <v>36</v>
      </c>
      <c r="C137" s="64" t="s">
        <v>37</v>
      </c>
      <c r="D137" s="67">
        <v>0.3</v>
      </c>
      <c r="E137" s="67">
        <v>996</v>
      </c>
      <c r="F137" s="8">
        <f t="shared" ref="F137:F142" si="16">ROUND(E137*D137,0)</f>
        <v>299</v>
      </c>
    </row>
    <row r="138" spans="1:6" ht="15.75" x14ac:dyDescent="0.25">
      <c r="A138" s="8">
        <v>3</v>
      </c>
      <c r="B138" s="20" t="s">
        <v>46</v>
      </c>
      <c r="C138" s="69">
        <v>234201</v>
      </c>
      <c r="D138" s="8">
        <v>4.819</v>
      </c>
      <c r="E138" s="8">
        <v>970</v>
      </c>
      <c r="F138" s="8">
        <f t="shared" si="16"/>
        <v>4674</v>
      </c>
    </row>
    <row r="139" spans="1:6" ht="15.75" x14ac:dyDescent="0.25">
      <c r="A139" s="8">
        <v>4</v>
      </c>
      <c r="B139" s="20" t="s">
        <v>47</v>
      </c>
      <c r="C139" s="69">
        <v>234202</v>
      </c>
      <c r="D139" s="8">
        <v>0.6</v>
      </c>
      <c r="E139" s="8">
        <v>970</v>
      </c>
      <c r="F139" s="8">
        <f t="shared" si="16"/>
        <v>582</v>
      </c>
    </row>
    <row r="140" spans="1:6" ht="15.75" x14ac:dyDescent="0.25">
      <c r="A140" s="8">
        <v>5</v>
      </c>
      <c r="B140" s="20" t="s">
        <v>30</v>
      </c>
      <c r="C140" s="69">
        <v>234203</v>
      </c>
      <c r="D140" s="8">
        <v>0.5</v>
      </c>
      <c r="E140" s="8">
        <v>970</v>
      </c>
      <c r="F140" s="8">
        <f t="shared" si="16"/>
        <v>485</v>
      </c>
    </row>
    <row r="141" spans="1:6" ht="15.75" x14ac:dyDescent="0.25">
      <c r="A141" s="8">
        <v>6</v>
      </c>
      <c r="B141" s="22" t="s">
        <v>141</v>
      </c>
      <c r="C141" s="44" t="s">
        <v>66</v>
      </c>
      <c r="D141" s="8">
        <v>0.25</v>
      </c>
      <c r="E141" s="8">
        <v>970</v>
      </c>
      <c r="F141" s="8">
        <f t="shared" si="16"/>
        <v>243</v>
      </c>
    </row>
    <row r="142" spans="1:6" ht="15.75" x14ac:dyDescent="0.25">
      <c r="A142" s="8">
        <v>7</v>
      </c>
      <c r="B142" s="20" t="s">
        <v>23</v>
      </c>
      <c r="C142" s="8">
        <v>235201</v>
      </c>
      <c r="D142" s="8">
        <v>0.28699999999999998</v>
      </c>
      <c r="E142" s="8">
        <v>900</v>
      </c>
      <c r="F142" s="8">
        <f t="shared" si="16"/>
        <v>258</v>
      </c>
    </row>
    <row r="143" spans="1:6" ht="15.75" x14ac:dyDescent="0.25">
      <c r="A143" s="22"/>
      <c r="B143" s="21" t="s">
        <v>25</v>
      </c>
      <c r="C143" s="4"/>
      <c r="D143" s="4">
        <f>SUM(D136:D142)</f>
        <v>7.7559999999999993</v>
      </c>
      <c r="E143" s="4"/>
      <c r="F143" s="4">
        <f>SUM(F136:F142)</f>
        <v>7744</v>
      </c>
    </row>
    <row r="144" spans="1:6" ht="18" customHeight="1" x14ac:dyDescent="0.25">
      <c r="A144" s="139" t="s">
        <v>87</v>
      </c>
      <c r="B144" s="140"/>
      <c r="C144" s="140"/>
      <c r="D144" s="140"/>
      <c r="E144" s="140"/>
      <c r="F144" s="141"/>
    </row>
    <row r="145" spans="1:6" ht="15.75" x14ac:dyDescent="0.25">
      <c r="A145" s="8">
        <v>1</v>
      </c>
      <c r="B145" s="20" t="s">
        <v>7</v>
      </c>
      <c r="C145" s="69">
        <v>134508</v>
      </c>
      <c r="D145" s="8">
        <v>1</v>
      </c>
      <c r="E145" s="8">
        <v>1203</v>
      </c>
      <c r="F145" s="8">
        <f>ROUND(E145*D145,0)</f>
        <v>1203</v>
      </c>
    </row>
    <row r="146" spans="1:6" ht="15.75" x14ac:dyDescent="0.25">
      <c r="A146" s="8">
        <v>2</v>
      </c>
      <c r="B146" s="20" t="s">
        <v>67</v>
      </c>
      <c r="C146" s="69">
        <v>232002</v>
      </c>
      <c r="D146" s="8">
        <v>0.8</v>
      </c>
      <c r="E146" s="8">
        <v>900</v>
      </c>
      <c r="F146" s="8">
        <f>ROUND(E146*D146,0)</f>
        <v>720</v>
      </c>
    </row>
    <row r="147" spans="1:6" ht="15.75" x14ac:dyDescent="0.25">
      <c r="A147" s="22"/>
      <c r="B147" s="21" t="s">
        <v>25</v>
      </c>
      <c r="C147" s="4"/>
      <c r="D147" s="4">
        <f>SUM(D145:D146)</f>
        <v>1.8</v>
      </c>
      <c r="E147" s="4"/>
      <c r="F147" s="4">
        <f>SUM(F145:F146)</f>
        <v>1923</v>
      </c>
    </row>
    <row r="148" spans="1:6" ht="15.75" x14ac:dyDescent="0.25">
      <c r="A148" s="121" t="s">
        <v>96</v>
      </c>
      <c r="B148" s="121"/>
      <c r="C148" s="121"/>
      <c r="D148" s="94"/>
      <c r="E148" s="94"/>
      <c r="F148" s="94"/>
    </row>
    <row r="149" spans="1:6" ht="15.75" x14ac:dyDescent="0.25">
      <c r="A149" s="118" t="s">
        <v>140</v>
      </c>
      <c r="B149" s="119"/>
      <c r="C149" s="119"/>
      <c r="D149" s="6"/>
      <c r="E149" s="6"/>
      <c r="F149" s="6"/>
    </row>
    <row r="150" spans="1:6" ht="15.75" x14ac:dyDescent="0.25">
      <c r="A150" s="8">
        <v>1</v>
      </c>
      <c r="B150" s="22" t="s">
        <v>8</v>
      </c>
      <c r="C150" s="8" t="s">
        <v>9</v>
      </c>
      <c r="D150" s="8">
        <v>0</v>
      </c>
      <c r="E150" s="8">
        <v>1014</v>
      </c>
      <c r="F150" s="8">
        <f>ROUND(D150*E150,0)</f>
        <v>0</v>
      </c>
    </row>
    <row r="151" spans="1:6" ht="15.75" x14ac:dyDescent="0.25">
      <c r="A151" s="8">
        <v>2</v>
      </c>
      <c r="B151" s="28" t="s">
        <v>42</v>
      </c>
      <c r="C151" s="8" t="s">
        <v>43</v>
      </c>
      <c r="D151" s="8">
        <v>0.6</v>
      </c>
      <c r="E151" s="8">
        <v>900</v>
      </c>
      <c r="F151" s="8">
        <f t="shared" ref="F151:F153" si="17">ROUND(D151*E151,0)</f>
        <v>540</v>
      </c>
    </row>
    <row r="152" spans="1:6" ht="15.75" x14ac:dyDescent="0.25">
      <c r="A152" s="8">
        <v>3</v>
      </c>
      <c r="B152" s="9" t="s">
        <v>138</v>
      </c>
      <c r="C152" s="8" t="s">
        <v>139</v>
      </c>
      <c r="D152" s="8">
        <v>0.1</v>
      </c>
      <c r="E152" s="8">
        <v>900</v>
      </c>
      <c r="F152" s="8">
        <f t="shared" si="17"/>
        <v>90</v>
      </c>
    </row>
    <row r="153" spans="1:6" ht="15.75" x14ac:dyDescent="0.25">
      <c r="A153" s="8">
        <v>4</v>
      </c>
      <c r="B153" s="29" t="s">
        <v>44</v>
      </c>
      <c r="C153" s="8" t="s">
        <v>45</v>
      </c>
      <c r="D153" s="8">
        <v>0.4</v>
      </c>
      <c r="E153" s="8">
        <v>900</v>
      </c>
      <c r="F153" s="8">
        <f t="shared" si="17"/>
        <v>360</v>
      </c>
    </row>
    <row r="154" spans="1:6" ht="15.75" x14ac:dyDescent="0.25">
      <c r="A154" s="4"/>
      <c r="B154" s="26" t="s">
        <v>25</v>
      </c>
      <c r="C154" s="4"/>
      <c r="D154" s="4">
        <f>SUM(D150:D153)</f>
        <v>1.1000000000000001</v>
      </c>
      <c r="E154" s="4"/>
      <c r="F154" s="4">
        <f>SUM(F150:F153)</f>
        <v>990</v>
      </c>
    </row>
    <row r="155" spans="1:6" ht="15.75" customHeight="1" x14ac:dyDescent="0.25">
      <c r="A155" s="114" t="s">
        <v>111</v>
      </c>
      <c r="B155" s="115"/>
      <c r="C155" s="115"/>
      <c r="D155" s="115"/>
      <c r="E155" s="115"/>
      <c r="F155" s="124"/>
    </row>
    <row r="156" spans="1:6" ht="15.75" x14ac:dyDescent="0.25">
      <c r="A156" s="8">
        <v>1</v>
      </c>
      <c r="B156" s="20" t="s">
        <v>17</v>
      </c>
      <c r="C156" s="8" t="s">
        <v>18</v>
      </c>
      <c r="D156" s="8">
        <v>1</v>
      </c>
      <c r="E156" s="8">
        <v>1203</v>
      </c>
      <c r="F156" s="8">
        <f>ROUND(D156*E156,0)</f>
        <v>1203</v>
      </c>
    </row>
    <row r="157" spans="1:6" ht="15.75" x14ac:dyDescent="0.25">
      <c r="A157" s="8">
        <v>2</v>
      </c>
      <c r="B157" s="20" t="s">
        <v>46</v>
      </c>
      <c r="C157" s="8" t="s">
        <v>20</v>
      </c>
      <c r="D157" s="8">
        <v>2.375</v>
      </c>
      <c r="E157" s="8">
        <v>970</v>
      </c>
      <c r="F157" s="8">
        <f t="shared" ref="F157:F161" si="18">ROUND(D157*E157,0)</f>
        <v>2304</v>
      </c>
    </row>
    <row r="158" spans="1:6" ht="15.75" x14ac:dyDescent="0.25">
      <c r="A158" s="8">
        <v>3</v>
      </c>
      <c r="B158" s="20" t="s">
        <v>47</v>
      </c>
      <c r="C158" s="8" t="s">
        <v>22</v>
      </c>
      <c r="D158" s="8">
        <v>0.45</v>
      </c>
      <c r="E158" s="8">
        <v>970</v>
      </c>
      <c r="F158" s="8">
        <f t="shared" si="18"/>
        <v>437</v>
      </c>
    </row>
    <row r="159" spans="1:6" ht="15.75" x14ac:dyDescent="0.25">
      <c r="A159" s="8">
        <v>4</v>
      </c>
      <c r="B159" s="20" t="s">
        <v>30</v>
      </c>
      <c r="C159" s="69">
        <v>234203</v>
      </c>
      <c r="D159" s="8">
        <v>0.375</v>
      </c>
      <c r="E159" s="8">
        <v>970</v>
      </c>
      <c r="F159" s="8">
        <f t="shared" si="18"/>
        <v>364</v>
      </c>
    </row>
    <row r="160" spans="1:6" ht="15.75" x14ac:dyDescent="0.25">
      <c r="A160" s="8">
        <v>5</v>
      </c>
      <c r="B160" s="22" t="s">
        <v>141</v>
      </c>
      <c r="C160" s="44" t="s">
        <v>66</v>
      </c>
      <c r="D160" s="8">
        <v>0.625</v>
      </c>
      <c r="E160" s="8">
        <v>970</v>
      </c>
      <c r="F160" s="8">
        <f t="shared" si="18"/>
        <v>606</v>
      </c>
    </row>
    <row r="161" spans="1:6" ht="15.75" x14ac:dyDescent="0.25">
      <c r="A161" s="8">
        <v>6</v>
      </c>
      <c r="B161" s="20" t="s">
        <v>23</v>
      </c>
      <c r="C161" s="8">
        <v>235201</v>
      </c>
      <c r="D161" s="8">
        <v>0.1</v>
      </c>
      <c r="E161" s="8">
        <v>900</v>
      </c>
      <c r="F161" s="8">
        <f t="shared" si="18"/>
        <v>90</v>
      </c>
    </row>
    <row r="162" spans="1:6" ht="15.75" x14ac:dyDescent="0.25">
      <c r="A162" s="8"/>
      <c r="B162" s="26" t="s">
        <v>25</v>
      </c>
      <c r="C162" s="8"/>
      <c r="D162" s="19">
        <f>SUM(D156:D161)</f>
        <v>4.9249999999999998</v>
      </c>
      <c r="E162" s="8"/>
      <c r="F162" s="19">
        <f>SUM(F156:F161)</f>
        <v>5004</v>
      </c>
    </row>
    <row r="163" spans="1:6" ht="15.75" x14ac:dyDescent="0.25">
      <c r="A163" s="121" t="s">
        <v>97</v>
      </c>
      <c r="B163" s="121"/>
      <c r="C163" s="121"/>
      <c r="D163" s="94"/>
      <c r="E163" s="94"/>
      <c r="F163" s="94"/>
    </row>
    <row r="164" spans="1:6" ht="15.75" x14ac:dyDescent="0.25">
      <c r="A164" s="118" t="s">
        <v>48</v>
      </c>
      <c r="B164" s="119"/>
      <c r="C164" s="119"/>
      <c r="D164" s="6"/>
      <c r="E164" s="6"/>
      <c r="F164" s="6"/>
    </row>
    <row r="165" spans="1:6" ht="15.75" x14ac:dyDescent="0.25">
      <c r="A165" s="30">
        <v>1</v>
      </c>
      <c r="B165" s="23" t="s">
        <v>7</v>
      </c>
      <c r="C165" s="8">
        <v>134508</v>
      </c>
      <c r="D165" s="8">
        <v>0</v>
      </c>
      <c r="E165" s="8">
        <v>1203</v>
      </c>
      <c r="F165" s="8">
        <f>ROUND(D165*E165,0)</f>
        <v>0</v>
      </c>
    </row>
    <row r="166" spans="1:6" ht="15.75" x14ac:dyDescent="0.25">
      <c r="A166" s="31">
        <v>2</v>
      </c>
      <c r="B166" s="32" t="s">
        <v>8</v>
      </c>
      <c r="C166" s="31" t="s">
        <v>9</v>
      </c>
      <c r="D166" s="31">
        <v>0</v>
      </c>
      <c r="E166" s="31">
        <v>962</v>
      </c>
      <c r="F166" s="8">
        <f t="shared" ref="F166:F169" si="19">ROUND(D166*E166,0)</f>
        <v>0</v>
      </c>
    </row>
    <row r="167" spans="1:6" ht="15.75" x14ac:dyDescent="0.25">
      <c r="A167" s="31">
        <v>3</v>
      </c>
      <c r="B167" s="29" t="s">
        <v>10</v>
      </c>
      <c r="C167" s="8" t="s">
        <v>11</v>
      </c>
      <c r="D167" s="31">
        <v>0.05</v>
      </c>
      <c r="E167" s="31">
        <v>1000</v>
      </c>
      <c r="F167" s="8">
        <f t="shared" si="19"/>
        <v>50</v>
      </c>
    </row>
    <row r="168" spans="1:6" ht="15.75" x14ac:dyDescent="0.25">
      <c r="A168" s="31">
        <v>4</v>
      </c>
      <c r="B168" s="32" t="s">
        <v>12</v>
      </c>
      <c r="C168" s="31">
        <v>234101</v>
      </c>
      <c r="D168" s="31">
        <v>0</v>
      </c>
      <c r="E168" s="31">
        <v>900</v>
      </c>
      <c r="F168" s="8">
        <f t="shared" si="19"/>
        <v>0</v>
      </c>
    </row>
    <row r="169" spans="1:6" ht="15.75" x14ac:dyDescent="0.25">
      <c r="A169" s="31">
        <v>5</v>
      </c>
      <c r="B169" s="9" t="s">
        <v>138</v>
      </c>
      <c r="C169" s="8" t="s">
        <v>139</v>
      </c>
      <c r="D169" s="31">
        <v>0.47</v>
      </c>
      <c r="E169" s="31">
        <v>900</v>
      </c>
      <c r="F169" s="8">
        <f t="shared" si="19"/>
        <v>423</v>
      </c>
    </row>
    <row r="170" spans="1:6" ht="15.75" x14ac:dyDescent="0.25">
      <c r="A170" s="31"/>
      <c r="B170" s="33" t="s">
        <v>25</v>
      </c>
      <c r="C170" s="8"/>
      <c r="D170" s="4">
        <f>SUM(D165:D169)</f>
        <v>0.52</v>
      </c>
      <c r="E170" s="4"/>
      <c r="F170" s="4">
        <f>SUM(F165:F169)</f>
        <v>473</v>
      </c>
    </row>
    <row r="171" spans="1:6" ht="15.75" x14ac:dyDescent="0.25">
      <c r="A171" s="114" t="s">
        <v>49</v>
      </c>
      <c r="B171" s="115"/>
      <c r="C171" s="115"/>
      <c r="D171" s="6"/>
      <c r="E171" s="6"/>
      <c r="F171" s="6"/>
    </row>
    <row r="172" spans="1:6" ht="15.75" x14ac:dyDescent="0.25">
      <c r="A172" s="31">
        <v>1</v>
      </c>
      <c r="B172" s="32" t="s">
        <v>36</v>
      </c>
      <c r="C172" s="31" t="s">
        <v>37</v>
      </c>
      <c r="D172" s="31">
        <v>0.2</v>
      </c>
      <c r="E172" s="31">
        <v>996</v>
      </c>
      <c r="F172" s="31">
        <f>ROUND(D172*E172,0)</f>
        <v>199</v>
      </c>
    </row>
    <row r="173" spans="1:6" ht="31.5" x14ac:dyDescent="0.25">
      <c r="A173" s="31">
        <v>2</v>
      </c>
      <c r="B173" s="32" t="s">
        <v>142</v>
      </c>
      <c r="C173" s="31" t="s">
        <v>20</v>
      </c>
      <c r="D173" s="31">
        <v>3.536</v>
      </c>
      <c r="E173" s="31">
        <v>970</v>
      </c>
      <c r="F173" s="31">
        <f t="shared" ref="F173:F178" si="20">ROUND(D173*E173,0)</f>
        <v>3430</v>
      </c>
    </row>
    <row r="174" spans="1:6" ht="31.5" x14ac:dyDescent="0.25">
      <c r="A174" s="31"/>
      <c r="B174" s="32" t="s">
        <v>143</v>
      </c>
      <c r="C174" s="31" t="s">
        <v>20</v>
      </c>
      <c r="D174" s="31">
        <v>2.536</v>
      </c>
      <c r="E174" s="31">
        <v>970</v>
      </c>
      <c r="F174" s="31">
        <f t="shared" si="20"/>
        <v>2460</v>
      </c>
    </row>
    <row r="175" spans="1:6" ht="15.75" x14ac:dyDescent="0.25">
      <c r="A175" s="31">
        <v>3</v>
      </c>
      <c r="B175" s="32" t="s">
        <v>21</v>
      </c>
      <c r="C175" s="31" t="s">
        <v>50</v>
      </c>
      <c r="D175" s="31">
        <v>0.3</v>
      </c>
      <c r="E175" s="31">
        <v>970</v>
      </c>
      <c r="F175" s="31">
        <f t="shared" si="20"/>
        <v>291</v>
      </c>
    </row>
    <row r="176" spans="1:6" ht="15.75" x14ac:dyDescent="0.25">
      <c r="A176" s="31">
        <v>4</v>
      </c>
      <c r="B176" s="20" t="s">
        <v>30</v>
      </c>
      <c r="C176" s="69">
        <v>234203</v>
      </c>
      <c r="D176" s="8">
        <v>0.25</v>
      </c>
      <c r="E176" s="8">
        <v>970</v>
      </c>
      <c r="F176" s="31">
        <f t="shared" si="20"/>
        <v>243</v>
      </c>
    </row>
    <row r="177" spans="1:6" ht="15.75" x14ac:dyDescent="0.25">
      <c r="A177" s="31">
        <v>5</v>
      </c>
      <c r="B177" s="22" t="s">
        <v>141</v>
      </c>
      <c r="C177" s="44" t="s">
        <v>66</v>
      </c>
      <c r="D177" s="8">
        <v>0.25</v>
      </c>
      <c r="E177" s="8">
        <v>970</v>
      </c>
      <c r="F177" s="31">
        <f t="shared" si="20"/>
        <v>243</v>
      </c>
    </row>
    <row r="178" spans="1:6" ht="15.75" x14ac:dyDescent="0.25">
      <c r="A178" s="31">
        <v>6</v>
      </c>
      <c r="B178" s="32" t="s">
        <v>23</v>
      </c>
      <c r="C178" s="31" t="s">
        <v>24</v>
      </c>
      <c r="D178" s="31">
        <v>0.16300000000000001</v>
      </c>
      <c r="E178" s="31">
        <v>900</v>
      </c>
      <c r="F178" s="31">
        <f t="shared" si="20"/>
        <v>147</v>
      </c>
    </row>
    <row r="179" spans="1:6" ht="15.75" x14ac:dyDescent="0.25">
      <c r="A179" s="31"/>
      <c r="B179" s="33" t="s">
        <v>25</v>
      </c>
      <c r="C179" s="31"/>
      <c r="D179" s="34">
        <f>SUM(D172:D178)</f>
        <v>7.2350000000000003</v>
      </c>
      <c r="E179" s="34"/>
      <c r="F179" s="34">
        <f>F172+F173+F175+F176+F177+F178</f>
        <v>4553</v>
      </c>
    </row>
    <row r="180" spans="1:6" ht="15.75" x14ac:dyDescent="0.25">
      <c r="A180" s="121" t="s">
        <v>98</v>
      </c>
      <c r="B180" s="121"/>
      <c r="C180" s="121"/>
      <c r="D180" s="94"/>
      <c r="E180" s="94"/>
      <c r="F180" s="94"/>
    </row>
    <row r="181" spans="1:6" ht="15.75" x14ac:dyDescent="0.25">
      <c r="A181" s="118" t="s">
        <v>51</v>
      </c>
      <c r="B181" s="119"/>
      <c r="C181" s="119"/>
      <c r="D181" s="6"/>
      <c r="E181" s="6"/>
      <c r="F181" s="6"/>
    </row>
    <row r="182" spans="1:6" ht="15.75" x14ac:dyDescent="0.25">
      <c r="A182" s="31">
        <v>1</v>
      </c>
      <c r="B182" s="23" t="s">
        <v>7</v>
      </c>
      <c r="C182" s="8">
        <v>134508</v>
      </c>
      <c r="D182" s="8">
        <v>0</v>
      </c>
      <c r="E182" s="8">
        <v>1203</v>
      </c>
      <c r="F182" s="8">
        <f>ROUND(D182*E182,0)</f>
        <v>0</v>
      </c>
    </row>
    <row r="183" spans="1:6" ht="15.75" x14ac:dyDescent="0.25">
      <c r="A183" s="31">
        <v>2</v>
      </c>
      <c r="B183" s="29" t="s">
        <v>8</v>
      </c>
      <c r="C183" s="8" t="s">
        <v>9</v>
      </c>
      <c r="D183" s="8">
        <v>0.35</v>
      </c>
      <c r="E183" s="8">
        <v>962</v>
      </c>
      <c r="F183" s="8">
        <f t="shared" ref="F183:F186" si="21">ROUND(D183*E183,0)</f>
        <v>337</v>
      </c>
    </row>
    <row r="184" spans="1:6" ht="15.75" x14ac:dyDescent="0.25">
      <c r="A184" s="31">
        <v>3</v>
      </c>
      <c r="B184" s="29" t="s">
        <v>12</v>
      </c>
      <c r="C184" s="8" t="s">
        <v>13</v>
      </c>
      <c r="D184" s="8">
        <v>1.63</v>
      </c>
      <c r="E184" s="8">
        <v>900</v>
      </c>
      <c r="F184" s="8">
        <f t="shared" si="21"/>
        <v>1467</v>
      </c>
    </row>
    <row r="185" spans="1:6" ht="15.75" x14ac:dyDescent="0.25">
      <c r="A185" s="31">
        <v>4</v>
      </c>
      <c r="B185" s="9" t="s">
        <v>138</v>
      </c>
      <c r="C185" s="8" t="s">
        <v>139</v>
      </c>
      <c r="D185" s="8">
        <v>4.4999999999999998E-2</v>
      </c>
      <c r="E185" s="8">
        <v>900</v>
      </c>
      <c r="F185" s="8">
        <f t="shared" si="21"/>
        <v>41</v>
      </c>
    </row>
    <row r="186" spans="1:6" ht="15.75" x14ac:dyDescent="0.25">
      <c r="A186" s="31">
        <v>5</v>
      </c>
      <c r="B186" s="29" t="s">
        <v>44</v>
      </c>
      <c r="C186" s="8" t="s">
        <v>45</v>
      </c>
      <c r="D186" s="8">
        <v>0.4</v>
      </c>
      <c r="E186" s="8">
        <v>900</v>
      </c>
      <c r="F186" s="8">
        <f t="shared" si="21"/>
        <v>360</v>
      </c>
    </row>
    <row r="187" spans="1:6" ht="15.75" x14ac:dyDescent="0.25">
      <c r="A187" s="23"/>
      <c r="B187" s="35" t="s">
        <v>25</v>
      </c>
      <c r="C187" s="36"/>
      <c r="D187" s="36">
        <f>SUM(D182:D186)</f>
        <v>2.4249999999999998</v>
      </c>
      <c r="E187" s="36"/>
      <c r="F187" s="36">
        <f>SUM(F182:F186)</f>
        <v>2205</v>
      </c>
    </row>
    <row r="188" spans="1:6" ht="15.75" x14ac:dyDescent="0.25">
      <c r="A188" s="114" t="s">
        <v>52</v>
      </c>
      <c r="B188" s="115"/>
      <c r="C188" s="115"/>
      <c r="D188" s="6"/>
      <c r="E188" s="6"/>
      <c r="F188" s="6"/>
    </row>
    <row r="189" spans="1:6" ht="15.75" x14ac:dyDescent="0.25">
      <c r="A189" s="30">
        <v>1</v>
      </c>
      <c r="B189" s="37" t="s">
        <v>36</v>
      </c>
      <c r="C189" s="31" t="s">
        <v>37</v>
      </c>
      <c r="D189" s="30">
        <v>0.1</v>
      </c>
      <c r="E189" s="30">
        <v>996</v>
      </c>
      <c r="F189" s="8">
        <f>ROUND(D189*E189,0)</f>
        <v>100</v>
      </c>
    </row>
    <row r="190" spans="1:6" ht="15.75" x14ac:dyDescent="0.25">
      <c r="A190" s="30">
        <v>2</v>
      </c>
      <c r="B190" s="20" t="s">
        <v>19</v>
      </c>
      <c r="C190" s="8" t="s">
        <v>20</v>
      </c>
      <c r="D190" s="8">
        <v>1.7290000000000001</v>
      </c>
      <c r="E190" s="8">
        <v>970</v>
      </c>
      <c r="F190" s="8">
        <f t="shared" ref="F190:F193" si="22">ROUND(D190*E190,0)</f>
        <v>1677</v>
      </c>
    </row>
    <row r="191" spans="1:6" ht="15.75" x14ac:dyDescent="0.25">
      <c r="A191" s="30">
        <v>3</v>
      </c>
      <c r="B191" s="20" t="s">
        <v>21</v>
      </c>
      <c r="C191" s="8" t="s">
        <v>22</v>
      </c>
      <c r="D191" s="8">
        <v>0.25</v>
      </c>
      <c r="E191" s="8">
        <v>970</v>
      </c>
      <c r="F191" s="8">
        <f t="shared" si="22"/>
        <v>243</v>
      </c>
    </row>
    <row r="192" spans="1:6" ht="15.75" x14ac:dyDescent="0.25">
      <c r="A192" s="30">
        <v>4</v>
      </c>
      <c r="B192" s="20" t="s">
        <v>30</v>
      </c>
      <c r="C192" s="69">
        <v>234203</v>
      </c>
      <c r="D192" s="8">
        <v>0</v>
      </c>
      <c r="E192" s="8">
        <v>970</v>
      </c>
      <c r="F192" s="8">
        <f t="shared" si="22"/>
        <v>0</v>
      </c>
    </row>
    <row r="193" spans="1:6" ht="15.75" x14ac:dyDescent="0.25">
      <c r="A193" s="30">
        <v>5</v>
      </c>
      <c r="B193" s="20" t="s">
        <v>23</v>
      </c>
      <c r="C193" s="8" t="s">
        <v>24</v>
      </c>
      <c r="D193" s="8">
        <v>7.3999999999999996E-2</v>
      </c>
      <c r="E193" s="8">
        <v>900</v>
      </c>
      <c r="F193" s="8">
        <f t="shared" si="22"/>
        <v>67</v>
      </c>
    </row>
    <row r="194" spans="1:6" ht="15.75" x14ac:dyDescent="0.25">
      <c r="A194" s="30"/>
      <c r="B194" s="35" t="s">
        <v>25</v>
      </c>
      <c r="C194" s="30"/>
      <c r="D194" s="36">
        <f>SUM(D189:D193)</f>
        <v>2.153</v>
      </c>
      <c r="E194" s="36"/>
      <c r="F194" s="36">
        <f>SUM(F189:F193)</f>
        <v>2087</v>
      </c>
    </row>
    <row r="195" spans="1:6" ht="15.75" x14ac:dyDescent="0.25">
      <c r="A195" s="121" t="s">
        <v>99</v>
      </c>
      <c r="B195" s="121"/>
      <c r="C195" s="121"/>
      <c r="D195" s="94"/>
      <c r="E195" s="94"/>
      <c r="F195" s="94"/>
    </row>
    <row r="196" spans="1:6" ht="15.75" x14ac:dyDescent="0.25">
      <c r="A196" s="118" t="s">
        <v>53</v>
      </c>
      <c r="B196" s="119"/>
      <c r="C196" s="119"/>
      <c r="D196" s="6"/>
      <c r="E196" s="6"/>
      <c r="F196" s="6"/>
    </row>
    <row r="197" spans="1:6" ht="15.75" x14ac:dyDescent="0.25">
      <c r="A197" s="30">
        <v>1</v>
      </c>
      <c r="B197" s="20" t="s">
        <v>8</v>
      </c>
      <c r="C197" s="8" t="s">
        <v>9</v>
      </c>
      <c r="D197" s="8">
        <v>0</v>
      </c>
      <c r="E197" s="8">
        <v>1014</v>
      </c>
      <c r="F197" s="8">
        <f>ROUND(D197*E197,0)</f>
        <v>0</v>
      </c>
    </row>
    <row r="198" spans="1:6" ht="15.75" x14ac:dyDescent="0.25">
      <c r="A198" s="30">
        <v>2</v>
      </c>
      <c r="B198" s="20" t="s">
        <v>10</v>
      </c>
      <c r="C198" s="8" t="s">
        <v>11</v>
      </c>
      <c r="D198" s="31">
        <v>0.05</v>
      </c>
      <c r="E198" s="31">
        <v>1000</v>
      </c>
      <c r="F198" s="8">
        <f t="shared" ref="F198" si="23">ROUND(D198*E198,0)</f>
        <v>50</v>
      </c>
    </row>
    <row r="199" spans="1:6" ht="15.75" x14ac:dyDescent="0.25">
      <c r="A199" s="8">
        <v>3</v>
      </c>
      <c r="B199" s="22" t="s">
        <v>33</v>
      </c>
      <c r="C199" s="8" t="s">
        <v>13</v>
      </c>
      <c r="D199" s="8">
        <v>0</v>
      </c>
      <c r="E199" s="8">
        <v>900</v>
      </c>
      <c r="F199" s="8">
        <f>ROUND(D199*E199,0)</f>
        <v>0</v>
      </c>
    </row>
    <row r="200" spans="1:6" ht="15.75" x14ac:dyDescent="0.25">
      <c r="A200" s="8">
        <v>4</v>
      </c>
      <c r="B200" s="9" t="s">
        <v>138</v>
      </c>
      <c r="C200" s="8" t="s">
        <v>139</v>
      </c>
      <c r="D200" s="8">
        <v>0.08</v>
      </c>
      <c r="E200" s="8">
        <v>900</v>
      </c>
      <c r="F200" s="8">
        <f>ROUND(D200*E200,0)</f>
        <v>72</v>
      </c>
    </row>
    <row r="201" spans="1:6" ht="15.75" x14ac:dyDescent="0.25">
      <c r="A201" s="8"/>
      <c r="B201" s="21" t="s">
        <v>25</v>
      </c>
      <c r="C201" s="4"/>
      <c r="D201" s="4">
        <f>SUM(D197:D200)</f>
        <v>0.13</v>
      </c>
      <c r="E201" s="4"/>
      <c r="F201" s="4">
        <f>SUM(F197:F200)</f>
        <v>122</v>
      </c>
    </row>
    <row r="202" spans="1:6" ht="15.75" customHeight="1" x14ac:dyDescent="0.25">
      <c r="A202" s="114" t="s">
        <v>54</v>
      </c>
      <c r="B202" s="115"/>
      <c r="C202" s="115"/>
      <c r="D202" s="115"/>
      <c r="E202" s="115"/>
      <c r="F202" s="124"/>
    </row>
    <row r="203" spans="1:6" ht="15.75" x14ac:dyDescent="0.25">
      <c r="A203" s="8">
        <v>1</v>
      </c>
      <c r="B203" s="12" t="s">
        <v>17</v>
      </c>
      <c r="C203" s="8" t="s">
        <v>18</v>
      </c>
      <c r="D203" s="8">
        <v>1</v>
      </c>
      <c r="E203" s="8">
        <v>1317</v>
      </c>
      <c r="F203" s="8">
        <f t="shared" ref="F203:F209" si="24">ROUND(D203*E203,0)</f>
        <v>1317</v>
      </c>
    </row>
    <row r="204" spans="1:6" ht="15.75" x14ac:dyDescent="0.25">
      <c r="A204" s="8">
        <v>2</v>
      </c>
      <c r="B204" s="12" t="s">
        <v>36</v>
      </c>
      <c r="C204" s="8" t="s">
        <v>37</v>
      </c>
      <c r="D204" s="8">
        <v>0.7</v>
      </c>
      <c r="E204" s="8">
        <v>996</v>
      </c>
      <c r="F204" s="8">
        <f t="shared" si="24"/>
        <v>697</v>
      </c>
    </row>
    <row r="205" spans="1:6" ht="15.75" x14ac:dyDescent="0.25">
      <c r="A205" s="8">
        <v>3</v>
      </c>
      <c r="B205" s="12" t="s">
        <v>55</v>
      </c>
      <c r="C205" s="8" t="s">
        <v>20</v>
      </c>
      <c r="D205" s="8">
        <v>7</v>
      </c>
      <c r="E205" s="8">
        <v>970</v>
      </c>
      <c r="F205" s="8">
        <f t="shared" si="24"/>
        <v>6790</v>
      </c>
    </row>
    <row r="206" spans="1:6" ht="15.75" x14ac:dyDescent="0.25">
      <c r="A206" s="8">
        <v>4</v>
      </c>
      <c r="B206" s="12" t="s">
        <v>21</v>
      </c>
      <c r="C206" s="8" t="s">
        <v>22</v>
      </c>
      <c r="D206" s="8">
        <v>0.75</v>
      </c>
      <c r="E206" s="8">
        <v>970</v>
      </c>
      <c r="F206" s="8">
        <f t="shared" si="24"/>
        <v>728</v>
      </c>
    </row>
    <row r="207" spans="1:6" ht="15.75" x14ac:dyDescent="0.25">
      <c r="A207" s="8">
        <v>5</v>
      </c>
      <c r="B207" s="12" t="s">
        <v>30</v>
      </c>
      <c r="C207" s="8" t="s">
        <v>31</v>
      </c>
      <c r="D207" s="8">
        <v>0.57999999999999996</v>
      </c>
      <c r="E207" s="8">
        <v>970</v>
      </c>
      <c r="F207" s="8">
        <f>ROUND(D207*E207,0)</f>
        <v>563</v>
      </c>
    </row>
    <row r="208" spans="1:6" ht="15.75" x14ac:dyDescent="0.25">
      <c r="A208" s="8">
        <v>6</v>
      </c>
      <c r="B208" s="22" t="s">
        <v>141</v>
      </c>
      <c r="C208" s="44" t="s">
        <v>66</v>
      </c>
      <c r="D208" s="8">
        <v>0.625</v>
      </c>
      <c r="E208" s="8">
        <v>970</v>
      </c>
      <c r="F208" s="8">
        <f>ROUND(D208*E208,0)</f>
        <v>606</v>
      </c>
    </row>
    <row r="209" spans="1:6" ht="15.75" x14ac:dyDescent="0.25">
      <c r="A209" s="8">
        <v>7</v>
      </c>
      <c r="B209" s="12" t="s">
        <v>23</v>
      </c>
      <c r="C209" s="8" t="s">
        <v>24</v>
      </c>
      <c r="D209" s="8">
        <v>0.45</v>
      </c>
      <c r="E209" s="8">
        <v>900</v>
      </c>
      <c r="F209" s="8">
        <f t="shared" si="24"/>
        <v>405</v>
      </c>
    </row>
    <row r="210" spans="1:6" ht="15.75" x14ac:dyDescent="0.25">
      <c r="A210" s="22"/>
      <c r="B210" s="17" t="s">
        <v>25</v>
      </c>
      <c r="C210" s="8"/>
      <c r="D210" s="4">
        <f>SUM(D203:D209)</f>
        <v>11.104999999999999</v>
      </c>
      <c r="E210" s="4"/>
      <c r="F210" s="4">
        <f>SUM(F203:F209)</f>
        <v>11106</v>
      </c>
    </row>
    <row r="211" spans="1:6" ht="15.75" x14ac:dyDescent="0.25">
      <c r="A211" s="121" t="s">
        <v>101</v>
      </c>
      <c r="B211" s="121"/>
      <c r="C211" s="121"/>
      <c r="D211" s="94"/>
      <c r="E211" s="94"/>
      <c r="F211" s="94"/>
    </row>
    <row r="212" spans="1:6" ht="15.75" x14ac:dyDescent="0.25">
      <c r="A212" s="118" t="s">
        <v>102</v>
      </c>
      <c r="B212" s="119"/>
      <c r="C212" s="119"/>
      <c r="D212" s="6"/>
      <c r="E212" s="6"/>
      <c r="F212" s="6"/>
    </row>
    <row r="213" spans="1:6" ht="31.5" x14ac:dyDescent="0.25">
      <c r="A213" s="41">
        <v>1</v>
      </c>
      <c r="B213" s="20" t="s">
        <v>57</v>
      </c>
      <c r="C213" s="8" t="s">
        <v>11</v>
      </c>
      <c r="D213" s="8">
        <v>0.68</v>
      </c>
      <c r="E213" s="8">
        <v>1000</v>
      </c>
      <c r="F213" s="8">
        <f>ROUND(D213*E213,0)</f>
        <v>680</v>
      </c>
    </row>
    <row r="214" spans="1:6" ht="15.75" x14ac:dyDescent="0.25">
      <c r="A214" s="41">
        <v>2</v>
      </c>
      <c r="B214" s="9" t="s">
        <v>138</v>
      </c>
      <c r="C214" s="8" t="s">
        <v>139</v>
      </c>
      <c r="D214" s="8">
        <v>0.46</v>
      </c>
      <c r="E214" s="8">
        <v>900</v>
      </c>
      <c r="F214" s="8">
        <f>ROUND(D214*E214,0)</f>
        <v>414</v>
      </c>
    </row>
    <row r="215" spans="1:6" ht="31.5" x14ac:dyDescent="0.25">
      <c r="A215" s="41">
        <v>3</v>
      </c>
      <c r="B215" s="20" t="s">
        <v>58</v>
      </c>
      <c r="C215" s="24" t="s">
        <v>45</v>
      </c>
      <c r="D215" s="8">
        <v>1</v>
      </c>
      <c r="E215" s="8">
        <v>900</v>
      </c>
      <c r="F215" s="8">
        <f>ROUND(D215*E215,0)</f>
        <v>900</v>
      </c>
    </row>
    <row r="216" spans="1:6" ht="15.75" x14ac:dyDescent="0.25">
      <c r="A216" s="41"/>
      <c r="B216" s="21" t="s">
        <v>25</v>
      </c>
      <c r="C216" s="4"/>
      <c r="D216" s="4">
        <f t="shared" ref="D216" si="25">SUM(D213:D215)</f>
        <v>2.14</v>
      </c>
      <c r="E216" s="4"/>
      <c r="F216" s="4">
        <f t="shared" ref="F216" si="26">SUM(F213:F215)</f>
        <v>1994</v>
      </c>
    </row>
    <row r="217" spans="1:6" ht="15.75" customHeight="1" x14ac:dyDescent="0.25">
      <c r="A217" s="114" t="s">
        <v>59</v>
      </c>
      <c r="B217" s="115"/>
      <c r="C217" s="115"/>
      <c r="D217" s="6"/>
      <c r="E217" s="6"/>
      <c r="F217" s="6"/>
    </row>
    <row r="218" spans="1:6" ht="15.75" x14ac:dyDescent="0.25">
      <c r="A218" s="41">
        <v>1</v>
      </c>
      <c r="B218" s="20" t="s">
        <v>42</v>
      </c>
      <c r="C218" s="24" t="s">
        <v>60</v>
      </c>
      <c r="D218" s="8">
        <v>1</v>
      </c>
      <c r="E218" s="8">
        <v>950</v>
      </c>
      <c r="F218" s="8">
        <f>ROUND(D218*E218,0)</f>
        <v>950</v>
      </c>
    </row>
    <row r="219" spans="1:6" ht="15.75" x14ac:dyDescent="0.25">
      <c r="A219" s="41">
        <v>2</v>
      </c>
      <c r="B219" s="20" t="s">
        <v>10</v>
      </c>
      <c r="C219" s="24" t="s">
        <v>11</v>
      </c>
      <c r="D219" s="8">
        <v>0.68</v>
      </c>
      <c r="E219" s="8">
        <v>1000</v>
      </c>
      <c r="F219" s="8">
        <f>ROUND(D219*E219,0)</f>
        <v>680</v>
      </c>
    </row>
    <row r="220" spans="1:6" ht="15.75" x14ac:dyDescent="0.25">
      <c r="A220" s="41"/>
      <c r="B220" s="21" t="s">
        <v>25</v>
      </c>
      <c r="C220" s="27"/>
      <c r="D220" s="27">
        <f>SUM(D218:D219)</f>
        <v>1.6800000000000002</v>
      </c>
      <c r="E220" s="27"/>
      <c r="F220" s="27">
        <f>SUM(F218:F219)</f>
        <v>1630</v>
      </c>
    </row>
    <row r="221" spans="1:6" ht="15.75" customHeight="1" x14ac:dyDescent="0.25">
      <c r="A221" s="114" t="s">
        <v>103</v>
      </c>
      <c r="B221" s="115"/>
      <c r="C221" s="115"/>
      <c r="D221" s="115"/>
      <c r="E221" s="115"/>
      <c r="F221" s="124"/>
    </row>
    <row r="222" spans="1:6" ht="15.75" x14ac:dyDescent="0.25">
      <c r="A222" s="42">
        <v>1</v>
      </c>
      <c r="B222" s="20" t="s">
        <v>17</v>
      </c>
      <c r="C222" s="24" t="s">
        <v>18</v>
      </c>
      <c r="D222" s="8">
        <v>1</v>
      </c>
      <c r="E222" s="8">
        <v>1203</v>
      </c>
      <c r="F222" s="8">
        <f>ROUND(D222*E222,0)</f>
        <v>1203</v>
      </c>
    </row>
    <row r="223" spans="1:6" ht="15.75" x14ac:dyDescent="0.25">
      <c r="A223" s="42">
        <v>2</v>
      </c>
      <c r="B223" s="20" t="s">
        <v>36</v>
      </c>
      <c r="C223" s="24" t="s">
        <v>37</v>
      </c>
      <c r="D223" s="8">
        <v>0.4</v>
      </c>
      <c r="E223" s="8">
        <v>996</v>
      </c>
      <c r="F223" s="8">
        <f t="shared" ref="F223:F227" si="27">ROUND(D223*E223,0)</f>
        <v>398</v>
      </c>
    </row>
    <row r="224" spans="1:6" ht="15.75" x14ac:dyDescent="0.25">
      <c r="A224" s="42">
        <v>3</v>
      </c>
      <c r="B224" s="20" t="s">
        <v>19</v>
      </c>
      <c r="C224" s="24" t="s">
        <v>20</v>
      </c>
      <c r="D224" s="8">
        <v>6.8540000000000001</v>
      </c>
      <c r="E224" s="8">
        <v>970</v>
      </c>
      <c r="F224" s="8">
        <f t="shared" si="27"/>
        <v>6648</v>
      </c>
    </row>
    <row r="225" spans="1:6" ht="15.75" x14ac:dyDescent="0.25">
      <c r="A225" s="42">
        <v>4</v>
      </c>
      <c r="B225" s="20" t="s">
        <v>21</v>
      </c>
      <c r="C225" s="24" t="s">
        <v>22</v>
      </c>
      <c r="D225" s="8">
        <v>0.75</v>
      </c>
      <c r="E225" s="8">
        <v>970</v>
      </c>
      <c r="F225" s="8">
        <f t="shared" si="27"/>
        <v>728</v>
      </c>
    </row>
    <row r="226" spans="1:6" ht="15.75" x14ac:dyDescent="0.25">
      <c r="A226" s="42">
        <v>5</v>
      </c>
      <c r="B226" s="20" t="s">
        <v>30</v>
      </c>
      <c r="C226" s="24" t="s">
        <v>31</v>
      </c>
      <c r="D226" s="8">
        <v>0.625</v>
      </c>
      <c r="E226" s="8">
        <v>970</v>
      </c>
      <c r="F226" s="8">
        <f t="shared" si="27"/>
        <v>606</v>
      </c>
    </row>
    <row r="227" spans="1:6" ht="15.75" x14ac:dyDescent="0.25">
      <c r="A227" s="42">
        <v>6</v>
      </c>
      <c r="B227" s="20" t="s">
        <v>23</v>
      </c>
      <c r="C227" s="24" t="s">
        <v>24</v>
      </c>
      <c r="D227" s="8">
        <v>0.36199999999999999</v>
      </c>
      <c r="E227" s="8">
        <v>900</v>
      </c>
      <c r="F227" s="8">
        <f t="shared" si="27"/>
        <v>326</v>
      </c>
    </row>
    <row r="228" spans="1:6" ht="15.75" x14ac:dyDescent="0.25">
      <c r="A228" s="42"/>
      <c r="B228" s="21" t="s">
        <v>25</v>
      </c>
      <c r="C228" s="24"/>
      <c r="D228" s="4">
        <f>SUM(D222:D227)</f>
        <v>9.9909999999999997</v>
      </c>
      <c r="E228" s="4"/>
      <c r="F228" s="4">
        <f>SUM(F222:F227)</f>
        <v>9909</v>
      </c>
    </row>
    <row r="229" spans="1:6" ht="15.75" customHeight="1" x14ac:dyDescent="0.25">
      <c r="A229" s="114" t="s">
        <v>104</v>
      </c>
      <c r="B229" s="115"/>
      <c r="C229" s="115"/>
      <c r="D229" s="115"/>
      <c r="E229" s="115"/>
      <c r="F229" s="6"/>
    </row>
    <row r="230" spans="1:6" ht="15.75" x14ac:dyDescent="0.25">
      <c r="A230" s="42">
        <v>1</v>
      </c>
      <c r="B230" s="43" t="s">
        <v>17</v>
      </c>
      <c r="C230" s="44" t="s">
        <v>18</v>
      </c>
      <c r="D230" s="45">
        <v>1</v>
      </c>
      <c r="E230" s="45">
        <v>1401</v>
      </c>
      <c r="F230" s="45">
        <f>ROUND(D230*E230,0)</f>
        <v>1401</v>
      </c>
    </row>
    <row r="231" spans="1:6" ht="15.75" x14ac:dyDescent="0.25">
      <c r="A231" s="42">
        <v>2</v>
      </c>
      <c r="B231" s="43" t="s">
        <v>36</v>
      </c>
      <c r="C231" s="44" t="s">
        <v>37</v>
      </c>
      <c r="D231" s="45">
        <v>1</v>
      </c>
      <c r="E231" s="45">
        <v>996</v>
      </c>
      <c r="F231" s="45">
        <f t="shared" ref="F231:F235" si="28">ROUND(D231*E231,0)</f>
        <v>996</v>
      </c>
    </row>
    <row r="232" spans="1:6" ht="15.75" x14ac:dyDescent="0.25">
      <c r="A232" s="42">
        <v>3</v>
      </c>
      <c r="B232" s="43" t="s">
        <v>55</v>
      </c>
      <c r="C232" s="44" t="s">
        <v>20</v>
      </c>
      <c r="D232" s="45">
        <v>12.132</v>
      </c>
      <c r="E232" s="45">
        <v>970</v>
      </c>
      <c r="F232" s="45">
        <f t="shared" si="28"/>
        <v>11768</v>
      </c>
    </row>
    <row r="233" spans="1:6" ht="15.75" x14ac:dyDescent="0.25">
      <c r="A233" s="42">
        <v>4</v>
      </c>
      <c r="B233" s="43" t="s">
        <v>21</v>
      </c>
      <c r="C233" s="44" t="s">
        <v>22</v>
      </c>
      <c r="D233" s="45">
        <v>1.5</v>
      </c>
      <c r="E233" s="45">
        <v>970</v>
      </c>
      <c r="F233" s="45">
        <f t="shared" si="28"/>
        <v>1455</v>
      </c>
    </row>
    <row r="234" spans="1:6" ht="15.75" x14ac:dyDescent="0.25">
      <c r="A234" s="42">
        <v>5</v>
      </c>
      <c r="B234" s="43" t="s">
        <v>30</v>
      </c>
      <c r="C234" s="44" t="s">
        <v>31</v>
      </c>
      <c r="D234" s="58">
        <v>1.25</v>
      </c>
      <c r="E234" s="45">
        <v>970</v>
      </c>
      <c r="F234" s="45">
        <f t="shared" si="28"/>
        <v>1213</v>
      </c>
    </row>
    <row r="235" spans="1:6" ht="15.75" x14ac:dyDescent="0.25">
      <c r="A235" s="42">
        <v>6</v>
      </c>
      <c r="B235" s="43" t="s">
        <v>23</v>
      </c>
      <c r="C235" s="44" t="s">
        <v>24</v>
      </c>
      <c r="D235" s="45">
        <v>0.73699999999999999</v>
      </c>
      <c r="E235" s="45">
        <v>900</v>
      </c>
      <c r="F235" s="45">
        <f t="shared" si="28"/>
        <v>663</v>
      </c>
    </row>
    <row r="236" spans="1:6" ht="15.75" x14ac:dyDescent="0.25">
      <c r="A236" s="42"/>
      <c r="B236" s="46" t="s">
        <v>61</v>
      </c>
      <c r="C236" s="44"/>
      <c r="D236" s="47">
        <f>SUM(D230:D235)</f>
        <v>17.618999999999996</v>
      </c>
      <c r="E236" s="47"/>
      <c r="F236" s="47">
        <f>SUM(F230:F235)</f>
        <v>17496</v>
      </c>
    </row>
    <row r="237" spans="1:6" ht="15.75" x14ac:dyDescent="0.25">
      <c r="A237" s="114" t="s">
        <v>105</v>
      </c>
      <c r="B237" s="115"/>
      <c r="C237" s="115"/>
      <c r="D237" s="6"/>
      <c r="E237" s="6"/>
      <c r="F237" s="6"/>
    </row>
    <row r="238" spans="1:6" ht="15.75" x14ac:dyDescent="0.25">
      <c r="A238" s="42">
        <v>1</v>
      </c>
      <c r="B238" s="22" t="s">
        <v>17</v>
      </c>
      <c r="C238" s="44" t="s">
        <v>18</v>
      </c>
      <c r="D238" s="45">
        <v>1</v>
      </c>
      <c r="E238" s="45">
        <v>1644</v>
      </c>
      <c r="F238" s="45">
        <f>ROUND(D238*E238,0)</f>
        <v>1644</v>
      </c>
    </row>
    <row r="239" spans="1:6" ht="15.75" x14ac:dyDescent="0.25">
      <c r="A239" s="42">
        <v>2</v>
      </c>
      <c r="B239" s="22" t="s">
        <v>62</v>
      </c>
      <c r="C239" s="44" t="s">
        <v>9</v>
      </c>
      <c r="D239" s="45">
        <v>1</v>
      </c>
      <c r="E239" s="45">
        <v>1229</v>
      </c>
      <c r="F239" s="45">
        <f t="shared" ref="F239:F244" si="29">ROUND(D239*E239,0)</f>
        <v>1229</v>
      </c>
    </row>
    <row r="240" spans="1:6" ht="15.75" x14ac:dyDescent="0.25">
      <c r="A240" s="42">
        <v>3</v>
      </c>
      <c r="B240" s="22" t="s">
        <v>19</v>
      </c>
      <c r="C240" s="44" t="s">
        <v>20</v>
      </c>
      <c r="D240" s="45">
        <v>15.536</v>
      </c>
      <c r="E240" s="45">
        <v>970</v>
      </c>
      <c r="F240" s="45">
        <f t="shared" si="29"/>
        <v>15070</v>
      </c>
    </row>
    <row r="241" spans="1:6" ht="15.75" x14ac:dyDescent="0.25">
      <c r="A241" s="42">
        <v>4</v>
      </c>
      <c r="B241" s="22" t="s">
        <v>63</v>
      </c>
      <c r="C241" s="44" t="s">
        <v>22</v>
      </c>
      <c r="D241" s="45">
        <v>1</v>
      </c>
      <c r="E241" s="45">
        <v>970</v>
      </c>
      <c r="F241" s="45">
        <f t="shared" si="29"/>
        <v>970</v>
      </c>
    </row>
    <row r="242" spans="1:6" ht="15.75" x14ac:dyDescent="0.25">
      <c r="A242" s="42">
        <v>5</v>
      </c>
      <c r="B242" s="22" t="s">
        <v>64</v>
      </c>
      <c r="C242" s="44" t="s">
        <v>31</v>
      </c>
      <c r="D242" s="45">
        <v>1.45</v>
      </c>
      <c r="E242" s="45">
        <v>970</v>
      </c>
      <c r="F242" s="45">
        <f t="shared" si="29"/>
        <v>1407</v>
      </c>
    </row>
    <row r="243" spans="1:6" ht="15.75" x14ac:dyDescent="0.25">
      <c r="A243" s="42">
        <v>6</v>
      </c>
      <c r="B243" s="22" t="s">
        <v>141</v>
      </c>
      <c r="C243" s="44" t="s">
        <v>66</v>
      </c>
      <c r="D243" s="45">
        <v>0.375</v>
      </c>
      <c r="E243" s="45">
        <v>970</v>
      </c>
      <c r="F243" s="45">
        <f t="shared" si="29"/>
        <v>364</v>
      </c>
    </row>
    <row r="244" spans="1:6" ht="15.75" x14ac:dyDescent="0.25">
      <c r="A244" s="42">
        <v>7</v>
      </c>
      <c r="B244" s="22" t="s">
        <v>23</v>
      </c>
      <c r="C244" s="44" t="s">
        <v>24</v>
      </c>
      <c r="D244" s="58">
        <v>1.4810000000000001</v>
      </c>
      <c r="E244" s="45">
        <v>900</v>
      </c>
      <c r="F244" s="45">
        <f t="shared" si="29"/>
        <v>1333</v>
      </c>
    </row>
    <row r="245" spans="1:6" ht="15.75" x14ac:dyDescent="0.25">
      <c r="A245" s="42"/>
      <c r="B245" s="21" t="s">
        <v>16</v>
      </c>
      <c r="C245" s="44"/>
      <c r="D245" s="47">
        <f>SUM(D238:D244)</f>
        <v>21.842000000000002</v>
      </c>
      <c r="E245" s="47"/>
      <c r="F245" s="47">
        <f>SUM(F238:F244)</f>
        <v>22017</v>
      </c>
    </row>
    <row r="246" spans="1:6" ht="15.75" x14ac:dyDescent="0.25">
      <c r="A246" s="114" t="s">
        <v>106</v>
      </c>
      <c r="B246" s="115"/>
      <c r="C246" s="115"/>
      <c r="D246" s="6"/>
      <c r="E246" s="6"/>
      <c r="F246" s="6"/>
    </row>
    <row r="247" spans="1:6" ht="15.75" x14ac:dyDescent="0.25">
      <c r="A247" s="42">
        <v>1</v>
      </c>
      <c r="B247" s="20" t="s">
        <v>7</v>
      </c>
      <c r="C247" s="8" t="s">
        <v>18</v>
      </c>
      <c r="D247" s="8">
        <v>1</v>
      </c>
      <c r="E247" s="8">
        <v>1381</v>
      </c>
      <c r="F247" s="8">
        <f>ROUND(D247*E247,0)</f>
        <v>1381</v>
      </c>
    </row>
    <row r="248" spans="1:6" ht="15.75" x14ac:dyDescent="0.25">
      <c r="A248" s="42">
        <v>2</v>
      </c>
      <c r="B248" s="20" t="s">
        <v>8</v>
      </c>
      <c r="C248" s="8" t="s">
        <v>9</v>
      </c>
      <c r="D248" s="8">
        <v>0.6</v>
      </c>
      <c r="E248" s="8">
        <v>1065</v>
      </c>
      <c r="F248" s="8">
        <f t="shared" ref="F248:F249" si="30">ROUND(D248*E248,0)</f>
        <v>639</v>
      </c>
    </row>
    <row r="249" spans="1:6" ht="15.75" x14ac:dyDescent="0.25">
      <c r="A249" s="42">
        <v>3</v>
      </c>
      <c r="B249" s="20" t="s">
        <v>67</v>
      </c>
      <c r="C249" s="8" t="s">
        <v>68</v>
      </c>
      <c r="D249" s="8">
        <v>1.25</v>
      </c>
      <c r="E249" s="8">
        <v>900</v>
      </c>
      <c r="F249" s="8">
        <f t="shared" si="30"/>
        <v>1125</v>
      </c>
    </row>
    <row r="250" spans="1:6" ht="47.25" x14ac:dyDescent="0.25">
      <c r="A250" s="42">
        <v>4</v>
      </c>
      <c r="B250" s="20" t="s">
        <v>69</v>
      </c>
      <c r="C250" s="24" t="s">
        <v>68</v>
      </c>
      <c r="D250" s="8">
        <v>2</v>
      </c>
      <c r="E250" s="59" t="s">
        <v>70</v>
      </c>
      <c r="F250" s="8"/>
    </row>
    <row r="251" spans="1:6" ht="15.75" x14ac:dyDescent="0.25">
      <c r="A251" s="42"/>
      <c r="B251" s="21" t="s">
        <v>25</v>
      </c>
      <c r="C251" s="27"/>
      <c r="D251" s="4">
        <f t="shared" ref="D251" si="31">SUM(D247:D250)</f>
        <v>4.8499999999999996</v>
      </c>
      <c r="E251" s="4"/>
      <c r="F251" s="4">
        <f t="shared" ref="F251" si="32">SUM(F247:F250)</f>
        <v>3145</v>
      </c>
    </row>
    <row r="252" spans="1:6" ht="15.75" x14ac:dyDescent="0.25">
      <c r="A252" s="114" t="s">
        <v>107</v>
      </c>
      <c r="B252" s="115"/>
      <c r="C252" s="115"/>
      <c r="D252" s="6"/>
      <c r="E252" s="6"/>
      <c r="F252" s="6"/>
    </row>
    <row r="253" spans="1:6" ht="15.75" x14ac:dyDescent="0.25">
      <c r="A253" s="48">
        <v>1</v>
      </c>
      <c r="B253" s="49" t="s">
        <v>7</v>
      </c>
      <c r="C253" s="50" t="s">
        <v>18</v>
      </c>
      <c r="D253" s="50">
        <v>1</v>
      </c>
      <c r="E253" s="50">
        <v>1431</v>
      </c>
      <c r="F253" s="50">
        <f>ROUND(D253*E253,0)</f>
        <v>1431</v>
      </c>
    </row>
    <row r="254" spans="1:6" ht="15.75" x14ac:dyDescent="0.25">
      <c r="A254" s="48">
        <v>2</v>
      </c>
      <c r="B254" s="49" t="s">
        <v>8</v>
      </c>
      <c r="C254" s="50" t="s">
        <v>9</v>
      </c>
      <c r="D254" s="50">
        <v>1</v>
      </c>
      <c r="E254" s="50">
        <v>1145</v>
      </c>
      <c r="F254" s="50">
        <f t="shared" ref="F254:F255" si="33">ROUND(D254*E254,0)</f>
        <v>1145</v>
      </c>
    </row>
    <row r="255" spans="1:6" ht="15.75" x14ac:dyDescent="0.25">
      <c r="A255" s="48">
        <v>3</v>
      </c>
      <c r="B255" s="49" t="s">
        <v>67</v>
      </c>
      <c r="C255" s="50" t="s">
        <v>68</v>
      </c>
      <c r="D255" s="50">
        <v>2</v>
      </c>
      <c r="E255" s="50">
        <v>900</v>
      </c>
      <c r="F255" s="50">
        <f t="shared" si="33"/>
        <v>1800</v>
      </c>
    </row>
    <row r="256" spans="1:6" ht="47.25" x14ac:dyDescent="0.25">
      <c r="A256" s="48">
        <v>4</v>
      </c>
      <c r="B256" s="49" t="s">
        <v>71</v>
      </c>
      <c r="C256" s="50" t="s">
        <v>72</v>
      </c>
      <c r="D256" s="50">
        <v>1</v>
      </c>
      <c r="E256" s="50" t="s">
        <v>70</v>
      </c>
      <c r="F256" s="50"/>
    </row>
    <row r="257" spans="1:6" ht="15.75" x14ac:dyDescent="0.25">
      <c r="A257" s="51"/>
      <c r="B257" s="21" t="s">
        <v>25</v>
      </c>
      <c r="C257" s="52"/>
      <c r="D257" s="52">
        <f>SUM(D253:D256)</f>
        <v>5</v>
      </c>
      <c r="E257" s="52"/>
      <c r="F257" s="52">
        <f>SUM(F253:F256)</f>
        <v>4376</v>
      </c>
    </row>
    <row r="258" spans="1:6" ht="15.75" x14ac:dyDescent="0.25">
      <c r="A258" s="114" t="s">
        <v>108</v>
      </c>
      <c r="B258" s="115"/>
      <c r="C258" s="115"/>
      <c r="D258" s="6"/>
      <c r="E258" s="6"/>
      <c r="F258" s="6"/>
    </row>
    <row r="259" spans="1:6" ht="15.75" x14ac:dyDescent="0.25">
      <c r="A259" s="42">
        <v>1</v>
      </c>
      <c r="B259" s="29" t="s">
        <v>7</v>
      </c>
      <c r="C259" s="8" t="s">
        <v>18</v>
      </c>
      <c r="D259" s="8">
        <v>1</v>
      </c>
      <c r="E259" s="8">
        <v>1606</v>
      </c>
      <c r="F259" s="8">
        <f>ROUND(D259*E259,0)</f>
        <v>1606</v>
      </c>
    </row>
    <row r="260" spans="1:6" ht="15.75" x14ac:dyDescent="0.25">
      <c r="A260" s="42">
        <v>2</v>
      </c>
      <c r="B260" s="29" t="s">
        <v>8</v>
      </c>
      <c r="C260" s="8" t="s">
        <v>9</v>
      </c>
      <c r="D260" s="8">
        <v>1</v>
      </c>
      <c r="E260" s="8">
        <v>1349</v>
      </c>
      <c r="F260" s="8">
        <f t="shared" ref="F260:F263" si="34">ROUND(D260*E260,0)</f>
        <v>1349</v>
      </c>
    </row>
    <row r="261" spans="1:6" ht="15.75" x14ac:dyDescent="0.25">
      <c r="A261" s="42">
        <v>3</v>
      </c>
      <c r="B261" s="29" t="s">
        <v>10</v>
      </c>
      <c r="C261" s="8" t="s">
        <v>11</v>
      </c>
      <c r="D261" s="8">
        <v>0.5</v>
      </c>
      <c r="E261" s="8">
        <v>996</v>
      </c>
      <c r="F261" s="8">
        <f t="shared" si="34"/>
        <v>498</v>
      </c>
    </row>
    <row r="262" spans="1:6" ht="15.75" x14ac:dyDescent="0.25">
      <c r="A262" s="42">
        <v>4</v>
      </c>
      <c r="B262" s="29" t="s">
        <v>67</v>
      </c>
      <c r="C262" s="8" t="s">
        <v>68</v>
      </c>
      <c r="D262" s="24">
        <v>1.7</v>
      </c>
      <c r="E262" s="24">
        <v>900</v>
      </c>
      <c r="F262" s="8">
        <f t="shared" si="34"/>
        <v>1530</v>
      </c>
    </row>
    <row r="263" spans="1:6" ht="31.5" x14ac:dyDescent="0.25">
      <c r="A263" s="42">
        <v>5</v>
      </c>
      <c r="B263" s="29" t="s">
        <v>73</v>
      </c>
      <c r="C263" s="8" t="s">
        <v>68</v>
      </c>
      <c r="D263" s="24">
        <v>0.5</v>
      </c>
      <c r="E263" s="24">
        <v>900</v>
      </c>
      <c r="F263" s="8">
        <f t="shared" si="34"/>
        <v>450</v>
      </c>
    </row>
    <row r="264" spans="1:6" ht="15.75" x14ac:dyDescent="0.25">
      <c r="A264" s="42"/>
      <c r="B264" s="17" t="s">
        <v>16</v>
      </c>
      <c r="C264" s="4"/>
      <c r="D264" s="27">
        <f>SUM(D259:D263)</f>
        <v>4.7</v>
      </c>
      <c r="E264" s="27"/>
      <c r="F264" s="27">
        <f>SUM(F259:F263)</f>
        <v>5433</v>
      </c>
    </row>
    <row r="265" spans="1:6" ht="15.75" x14ac:dyDescent="0.25">
      <c r="A265" s="114" t="s">
        <v>109</v>
      </c>
      <c r="B265" s="115"/>
      <c r="C265" s="115"/>
      <c r="D265" s="6"/>
      <c r="E265" s="6"/>
      <c r="F265" s="6"/>
    </row>
    <row r="266" spans="1:6" ht="15.75" x14ac:dyDescent="0.25">
      <c r="A266" s="42">
        <v>1</v>
      </c>
      <c r="B266" s="53" t="s">
        <v>7</v>
      </c>
      <c r="C266" s="54" t="s">
        <v>18</v>
      </c>
      <c r="D266" s="45">
        <v>1</v>
      </c>
      <c r="E266" s="45">
        <v>1331</v>
      </c>
      <c r="F266" s="8">
        <f>ROUND(D266*E266,0)</f>
        <v>1331</v>
      </c>
    </row>
    <row r="267" spans="1:6" ht="15.75" x14ac:dyDescent="0.25">
      <c r="A267" s="42">
        <v>2</v>
      </c>
      <c r="B267" s="53" t="s">
        <v>8</v>
      </c>
      <c r="C267" s="54" t="s">
        <v>74</v>
      </c>
      <c r="D267" s="45">
        <v>1</v>
      </c>
      <c r="E267" s="45">
        <v>1065</v>
      </c>
      <c r="F267" s="8">
        <f t="shared" ref="F267:F268" si="35">ROUND(D267*E267,0)</f>
        <v>1065</v>
      </c>
    </row>
    <row r="268" spans="1:6" ht="15.75" x14ac:dyDescent="0.25">
      <c r="A268" s="42">
        <v>3</v>
      </c>
      <c r="B268" s="20" t="s">
        <v>78</v>
      </c>
      <c r="C268" s="8" t="s">
        <v>11</v>
      </c>
      <c r="D268" s="45">
        <v>1.2</v>
      </c>
      <c r="E268" s="45">
        <v>996</v>
      </c>
      <c r="F268" s="8">
        <f t="shared" si="35"/>
        <v>1195</v>
      </c>
    </row>
    <row r="269" spans="1:6" ht="15.75" x14ac:dyDescent="0.25">
      <c r="A269" s="42"/>
      <c r="B269" s="21" t="s">
        <v>25</v>
      </c>
      <c r="C269" s="4"/>
      <c r="D269" s="55">
        <f>SUM(D266:D268)</f>
        <v>3.2</v>
      </c>
      <c r="E269" s="55"/>
      <c r="F269" s="55">
        <f>SUM(F266:F268)</f>
        <v>3591</v>
      </c>
    </row>
  </sheetData>
  <mergeCells count="54">
    <mergeCell ref="A252:C252"/>
    <mergeCell ref="A258:C258"/>
    <mergeCell ref="A265:C265"/>
    <mergeCell ref="A212:C212"/>
    <mergeCell ref="A217:C217"/>
    <mergeCell ref="A221:F221"/>
    <mergeCell ref="A229:E229"/>
    <mergeCell ref="A237:C237"/>
    <mergeCell ref="A246:C246"/>
    <mergeCell ref="A196:C196"/>
    <mergeCell ref="A202:F202"/>
    <mergeCell ref="A211:C211"/>
    <mergeCell ref="A164:C164"/>
    <mergeCell ref="A171:C171"/>
    <mergeCell ref="A180:C180"/>
    <mergeCell ref="A181:C181"/>
    <mergeCell ref="A188:C188"/>
    <mergeCell ref="A195:C195"/>
    <mergeCell ref="A163:C163"/>
    <mergeCell ref="A106:F106"/>
    <mergeCell ref="A114:C114"/>
    <mergeCell ref="A115:C115"/>
    <mergeCell ref="A123:C123"/>
    <mergeCell ref="A129:C129"/>
    <mergeCell ref="A130:F130"/>
    <mergeCell ref="A135:F135"/>
    <mergeCell ref="A144:F144"/>
    <mergeCell ref="A148:C148"/>
    <mergeCell ref="A149:C149"/>
    <mergeCell ref="A155:F155"/>
    <mergeCell ref="A100:C100"/>
    <mergeCell ref="A45:F45"/>
    <mergeCell ref="A53:F53"/>
    <mergeCell ref="A62:F62"/>
    <mergeCell ref="A66:C66"/>
    <mergeCell ref="A67:C67"/>
    <mergeCell ref="A74:C74"/>
    <mergeCell ref="A81:C81"/>
    <mergeCell ref="A82:F82"/>
    <mergeCell ref="A86:F86"/>
    <mergeCell ref="A95:F95"/>
    <mergeCell ref="A99:C99"/>
    <mergeCell ref="A44:C44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6:F36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Pedagogu amati 12.2021.</vt:lpstr>
      <vt:lpstr>Pedagogu amati 12.2021. (2)</vt:lpstr>
      <vt:lpstr>Pedagogu amati 09.2022</vt:lpstr>
      <vt:lpstr>'Pedagogu amati 09.2022'!Drukāt_virsrakstus</vt:lpstr>
      <vt:lpstr>'Pedagogu amati 12.2021.'!Drukāt_virsrakstus</vt:lpstr>
      <vt:lpstr>'Pedagogu amati 12.2021. (2)'!Drukāt_virsrakstus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LindaV</cp:lastModifiedBy>
  <cp:lastPrinted>2022-01-20T08:41:55Z</cp:lastPrinted>
  <dcterms:created xsi:type="dcterms:W3CDTF">2020-10-14T11:29:17Z</dcterms:created>
  <dcterms:modified xsi:type="dcterms:W3CDTF">2022-10-04T10:35:04Z</dcterms:modified>
</cp:coreProperties>
</file>